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" sheetId="1" r:id="rId1"/>
  </sheets>
  <definedNames>
    <definedName name="Z_DA34B28D_A615_4C82_AD21_7A1D46E49579_.wvu.PrintArea" localSheetId="0" hidden="1">'20'!$A$1:$F$337</definedName>
    <definedName name="Z_DA34B28D_A615_4C82_AD21_7A1D46E49579_.wvu.Rows" localSheetId="0" hidden="1">'20'!$270:$270,'20'!$274:$274,'20'!$299:$300</definedName>
    <definedName name="_xlnm.Print_Area" localSheetId="0">'20'!$A$1:$F$337</definedName>
  </definedNames>
  <calcPr fullCalcOnLoad="1"/>
</workbook>
</file>

<file path=xl/sharedStrings.xml><?xml version="1.0" encoding="utf-8"?>
<sst xmlns="http://schemas.openxmlformats.org/spreadsheetml/2006/main" count="378" uniqueCount="200">
  <si>
    <t>УТВЕРЖДАЮ</t>
  </si>
  <si>
    <t>Начальник Управления образования Администрации города Новочеркасска</t>
  </si>
  <si>
    <t>(наименование должности лица, утверждающего документ)</t>
  </si>
  <si>
    <t>(подпись, расшифровка подписи)</t>
  </si>
  <si>
    <t>План финансово-хозяйственной деятельности</t>
  </si>
  <si>
    <t>на 2013 год и плановый период 2014, 2015 годов</t>
  </si>
  <si>
    <t>Форма по КФД</t>
  </si>
  <si>
    <t>Дата</t>
  </si>
  <si>
    <t>Код по ОКПО</t>
  </si>
  <si>
    <t>44868260</t>
  </si>
  <si>
    <t>ИНН</t>
  </si>
  <si>
    <t>6150928945</t>
  </si>
  <si>
    <t>КПП</t>
  </si>
  <si>
    <t>615001001</t>
  </si>
  <si>
    <t>Код по ОКЕИ</t>
  </si>
  <si>
    <t>Наименование муниципального бюджетного учреждения</t>
  </si>
  <si>
    <t>муниципальное бюджетное общеобразовательное учреждение средняя общеобразовательная школа № 20</t>
  </si>
  <si>
    <t>Единица измерения: руб. (с точностью до второго десятичного знака после запятой)</t>
  </si>
  <si>
    <t>Адрес фактического местонахождения муниципального бюджетного учреждения</t>
  </si>
  <si>
    <t>346406, Ростовская область, г. Новочеркасск, ул. Клещева, 37</t>
  </si>
  <si>
    <t>I. Сведения о деятельности муниципального бюджетного учреждения</t>
  </si>
  <si>
    <t>1.1. Цели деятельности учреждения в соответствии с Законом РФ об образовании, типовым положением об общеобразовательном учреждении и уставом учреждения:</t>
  </si>
  <si>
    <t xml:space="preserve"> - формирование общей культуры личности обучающихся на основе усвоения обязательного обязательного минимума содержания общеобразовательных программ, их адаптация к жизни в обществе, создание основы для </t>
  </si>
  <si>
    <t>осознанного выбора и  последующего освоения профессиональных образовательных программ, воспитание гражданственности, трудолюбия, уважения к кправам и свободам человека, любви к окружающей природе, Родине, семье, формирование здорового образа жизни</t>
  </si>
  <si>
    <t>1.2. Виды деятельности учреждения, относящиеся к его основным видам деятельности в соответствии с уставом учреждения:</t>
  </si>
  <si>
    <t>-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программам;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</si>
  <si>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</si>
  <si>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- реализация общеобразовательной программы дошкольного образования;</t>
  </si>
  <si>
    <t>- реализация дополнительных образовательных программ;</t>
  </si>
  <si>
    <t>- углубленное изучение отдельных предметов;</t>
  </si>
  <si>
    <t>- оказание платных дополнительных образовательных услуг;</t>
  </si>
  <si>
    <t>- иная деятельность при наличии соответсвующей лицензии (разрешения) на указанный вид деятельности.</t>
  </si>
  <si>
    <t>II. Показатели финансового состояния муниципального бюджетного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</si>
  <si>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</si>
  <si>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</si>
  <si>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</si>
  <si>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</si>
  <si>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</si>
  <si>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</si>
  <si>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</si>
  <si>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</si>
  <si>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</si>
  <si>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</si>
  <si>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</si>
  <si>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</si>
  <si>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</si>
  <si>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</si>
  <si>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</si>
  <si>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</si>
  <si>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</si>
  <si>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</si>
  <si>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</si>
  <si>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</si>
  <si>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</si>
  <si>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</si>
  <si>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</si>
  <si>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</si>
  <si>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</si>
  <si>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</si>
  <si>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</si>
  <si>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</si>
  <si>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</si>
  <si>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</si>
  <si>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</si>
  <si>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</si>
  <si>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</si>
  <si>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</si>
  <si>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</si>
  <si>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</si>
  <si>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</si>
  <si>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</si>
  <si>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</si>
  <si>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</si>
  <si>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</si>
  <si>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</si>
  <si>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</si>
  <si>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</si>
  <si>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</si>
  <si>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</si>
  <si>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</si>
  <si>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</si>
  <si>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</si>
  <si>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</si>
  <si>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</si>
  <si>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</si>
  <si>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</si>
  <si>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</si>
  <si>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</si>
  <si>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</si>
  <si>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</si>
  <si>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</si>
  <si>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</si>
  <si>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</si>
  <si>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</si>
  <si>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</si>
  <si>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</si>
  <si>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</si>
  <si>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</si>
  <si>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</si>
  <si>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</si>
  <si>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муниципального бюджетного учреждения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</si>
  <si>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</si>
  <si>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</si>
  <si>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</si>
  <si>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</si>
  <si>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(2013 год)</t>
  </si>
  <si>
    <t>(2014 год)</t>
  </si>
  <si>
    <t>(2015 год)</t>
  </si>
  <si>
    <t>операции по лицевым счетам, открытым в органах Федерального казначейства</t>
  </si>
  <si>
    <t>3.1. Планируемый остаток средств на начало планируемого года</t>
  </si>
  <si>
    <t>3.2. Поступления, всего:</t>
  </si>
  <si>
    <t>x</t>
  </si>
  <si>
    <t>3.2.1. Субсидии на выполнение муниципального задания</t>
  </si>
  <si>
    <t>3.2.2. Субсидии на иные цели</t>
  </si>
  <si>
    <t>3.2.3. 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</si>
  <si>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3.2.5. Поступления от иной приносящей доход деятельности, всего:</t>
  </si>
  <si>
    <t>3.3. Планируемый остаток средств на конец планируемого года</t>
  </si>
  <si>
    <t>Аналитический код расходов</t>
  </si>
  <si>
    <t>3.4. Выплаты, всего:</t>
  </si>
  <si>
    <t>х</t>
  </si>
  <si>
    <t>3.4.1.    За счет субсидии на финансовое обеспечение выполнения муниципального задания на оказание муниципальных услуг:</t>
  </si>
  <si>
    <t>3.4.1.1.1 Расчетно-нормативные затраты: (субвенции)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</si>
  <si>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</si>
  <si>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</si>
  <si>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</si>
  <si>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</si>
  <si>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</si>
  <si>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</si>
  <si>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</si>
  <si>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</si>
  <si>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</si>
  <si>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</si>
  <si>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</si>
  <si>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пособия по социальной помощи населению</t>
  </si>
  <si>
    <t>прочие расходы</t>
  </si>
  <si>
    <t>поступление нефинансовых активов</t>
  </si>
  <si>
    <t xml:space="preserve">увеличение стоимости основных средств </t>
  </si>
  <si>
    <t>увеличение стоимости материальных запасов</t>
  </si>
  <si>
    <t>3.4.1.1.2 Расчетно-нормативные затраты: (стандарты второго поколения)</t>
  </si>
  <si>
    <t>3.4.1.2. Общехозяйственные затраты и затраты целевого назначения:(местный бюджет)</t>
  </si>
  <si>
    <t>222</t>
  </si>
  <si>
    <t>коммунальные услуги</t>
  </si>
  <si>
    <t>226</t>
  </si>
  <si>
    <t>290</t>
  </si>
  <si>
    <t>земельный налог</t>
  </si>
  <si>
    <t>налог на имущество</t>
  </si>
  <si>
    <t>310</t>
  </si>
  <si>
    <t>340</t>
  </si>
  <si>
    <t xml:space="preserve">развитие информационно-технологической инфраструктуры в рамках реализации Областной долгосрочной целевой программы "Развитие и использование информационных и телекоммуникационных технологий в Ростовской области на 2010-2014 годы" </t>
  </si>
  <si>
    <t>интернет-трафик местный бюджет</t>
  </si>
  <si>
    <t>221</t>
  </si>
  <si>
    <t>интернет-трафик областной бюджет</t>
  </si>
  <si>
    <t>реализация городской долгосрочной целевой программы «Профилактика терроризма и  экстремизма, а также минимизация и (или) ликвидация последствий проявлений терроризма и экстремизма на территории муниципального образования "город Новочеркасск"  на 2011 – 20</t>
  </si>
  <si>
    <t>225</t>
  </si>
  <si>
    <t>реализации городской долгосрочной целевой программы «Пожарная безопасновть и защита населения и территорий города Новочеркасска от черезвычаных ситуаций на 2011 - 2014 годы»</t>
  </si>
  <si>
    <t>реализация городской долгосрочной целевой программы «Энергосбережение и повышение энергоэффективности в городе Новочеркасске на период 2010-2020 годы»</t>
  </si>
  <si>
    <t>реализация городской долгосрочной целевой программы повышения безопасности дорожного движения в городе Новочеркасске на 2007 - 2012 годы</t>
  </si>
  <si>
    <t>реализация городской долгосрочной целевой программы "Поддержка казачества города  Новочеркасска на 2012-2015 годы"</t>
  </si>
  <si>
    <t>реализация  подпрограммы "Кадры в образовании города Новочеркасска 2013 -2020 годы"</t>
  </si>
  <si>
    <t>211</t>
  </si>
  <si>
    <t>213</t>
  </si>
  <si>
    <t>реализация подпрограммы "Одаренные дети" (стипендия)</t>
  </si>
  <si>
    <t xml:space="preserve">реализация подпрограммы "Патриотическое воспитание" </t>
  </si>
  <si>
    <t xml:space="preserve">реализация Областной долгосрочной целевой программы "Социальная поддержка и социальное обслуживание населения Ростовской области на 2010 - 2014 годы" </t>
  </si>
  <si>
    <t>подпрограмма "Организация и обеспечение отдыха и оздоровление детей"</t>
  </si>
  <si>
    <t xml:space="preserve">местный бюджет </t>
  </si>
  <si>
    <t>областной бюджет</t>
  </si>
  <si>
    <t xml:space="preserve">реализация городской долгосрочной программы "Комплексные меры противодействия и профилактики наркозависиости на территории города Новочеркасска на 2011 - 2014 годы" </t>
  </si>
  <si>
    <t>увеличение стоимости основных средств</t>
  </si>
  <si>
    <t>Резервный фонд</t>
  </si>
  <si>
    <t>Областная долгосрочная целевая программа "Доступная среда на 2011-2014 годы"</t>
  </si>
  <si>
    <t>Резервный фонд (областной бюджет)</t>
  </si>
  <si>
    <t xml:space="preserve">3.4.2. За счет субсидий на иные цели: </t>
  </si>
  <si>
    <t>субсидии, за исключением субсидий на софинансирование объектов капитального строительствагосударственной (муниципальной) собственности (компьютерное оборудование)</t>
  </si>
  <si>
    <t>310м</t>
  </si>
  <si>
    <t>310ф</t>
  </si>
  <si>
    <t>субвенция на ежемесячное денежное вознаграждение за классное руководство муниципальных общеобразовательных учреждениях</t>
  </si>
  <si>
    <t>субсидии бюджетам  субъектов Российской Федерации на модернизацию региональных систем общего образования (субсидия на приобретение  оборудования для школьных столовых для мунициальных общеобразовательных учреждений)</t>
  </si>
  <si>
    <t>субсидии бюджетам  субъектов Российской Федерации на модернизацию региональных систем общего образования (субсидия на приобретение спортивного оборудования и инвентаря для мунициальных общеобразовательных учреждений)</t>
  </si>
  <si>
    <t>3.4.3.    За счет иных источников  (внебюджетная деятетельность)</t>
  </si>
  <si>
    <t>СПРАВОЧНО:</t>
  </si>
  <si>
    <t>Объем публичных обязательств, всего</t>
  </si>
  <si>
    <t>Итог по выплатам:</t>
  </si>
  <si>
    <t>223</t>
  </si>
  <si>
    <t>Программные меропиятия</t>
  </si>
  <si>
    <t>Руководитель государственного</t>
  </si>
  <si>
    <t xml:space="preserve">учреждения (подразделения) </t>
  </si>
  <si>
    <t xml:space="preserve">(уполномоченное лицо) </t>
  </si>
  <si>
    <t>Е. И. Юзбекова</t>
  </si>
  <si>
    <t>(подпись)</t>
  </si>
  <si>
    <t>(расшифровка подписи)</t>
  </si>
  <si>
    <t xml:space="preserve">Главный бухгалтер </t>
  </si>
  <si>
    <t>государственного учреждения</t>
  </si>
  <si>
    <t>(подразделения)</t>
  </si>
  <si>
    <t>Г. М. Махимова</t>
  </si>
  <si>
    <t xml:space="preserve">Исполнитель </t>
  </si>
  <si>
    <t>тел. 26-10-22</t>
  </si>
  <si>
    <t>«31» июля 2013 г.</t>
  </si>
  <si>
    <t>_______________________И.В.Троценко</t>
  </si>
  <si>
    <t>"31" июля 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</si>
</sst>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.00_ ;\-0.00\ "/>
    <numFmt numFmtId="167" formatCode="#,##0.00_ ;[Red]\-#,##0.00\ "/>
    <numFmt numFmtId="168" formatCode="#,##0_ ;[Red]\-#,##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  <numFmt numFmtId="17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vertAlign val="subscript"/>
      <sz val="14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53" applyFont="1" applyAlignment="1" applyProtection="1">
      <alignment/>
      <protection locked="0"/>
    </xf>
    <xf numFmtId="0" fontId="20" fillId="0" borderId="0" xfId="53" applyFont="1" applyAlignment="1">
      <alignment horizontal="center"/>
      <protection/>
    </xf>
    <xf numFmtId="0" fontId="23" fillId="0" borderId="0" xfId="53" applyFont="1" applyAlignment="1" applyProtection="1">
      <alignment wrapText="1"/>
      <protection locked="0"/>
    </xf>
    <xf numFmtId="0" fontId="20" fillId="0" borderId="0" xfId="53" applyFont="1" applyAlignment="1" applyProtection="1">
      <alignment horizontal="right"/>
      <protection locked="0"/>
    </xf>
    <xf numFmtId="0" fontId="25" fillId="0" borderId="0" xfId="53" applyFont="1" applyAlignment="1" applyProtection="1">
      <alignment/>
      <protection locked="0"/>
    </xf>
    <xf numFmtId="0" fontId="20" fillId="0" borderId="0" xfId="53" applyFont="1">
      <alignment/>
      <protection/>
    </xf>
    <xf numFmtId="0" fontId="20" fillId="0" borderId="0" xfId="53" applyFont="1" applyProtection="1">
      <alignment/>
      <protection locked="0"/>
    </xf>
    <xf numFmtId="0" fontId="27" fillId="0" borderId="0" xfId="53" applyFont="1">
      <alignment/>
      <protection/>
    </xf>
    <xf numFmtId="0" fontId="27" fillId="0" borderId="0" xfId="53" applyFont="1" applyAlignment="1">
      <alignment horizontal="right"/>
      <protection/>
    </xf>
    <xf numFmtId="49" fontId="20" fillId="0" borderId="10" xfId="53" applyNumberFormat="1" applyFont="1" applyBorder="1" applyAlignment="1" applyProtection="1">
      <alignment horizontal="right"/>
      <protection locked="0"/>
    </xf>
    <xf numFmtId="0" fontId="20" fillId="0" borderId="10" xfId="53" applyFont="1" applyBorder="1" applyAlignment="1" applyProtection="1">
      <alignment horizontal="right"/>
      <protection locked="0"/>
    </xf>
    <xf numFmtId="49" fontId="20" fillId="0" borderId="10" xfId="53" applyNumberFormat="1" applyFont="1" applyBorder="1" applyAlignment="1" applyProtection="1">
      <alignment horizontal="right" wrapText="1"/>
      <protection locked="0"/>
    </xf>
    <xf numFmtId="0" fontId="28" fillId="0" borderId="0" xfId="53" applyFont="1">
      <alignment/>
      <protection/>
    </xf>
    <xf numFmtId="0" fontId="32" fillId="0" borderId="0" xfId="53" applyFont="1">
      <alignment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33" fillId="4" borderId="10" xfId="53" applyFont="1" applyFill="1" applyBorder="1" applyAlignment="1">
      <alignment horizontal="left" vertical="center" wrapText="1"/>
      <protection/>
    </xf>
    <xf numFmtId="4" fontId="33" fillId="4" borderId="10" xfId="53" applyNumberFormat="1" applyFont="1" applyFill="1" applyBorder="1" applyProtection="1">
      <alignment/>
      <protection/>
    </xf>
    <xf numFmtId="4" fontId="25" fillId="0" borderId="10" xfId="53" applyNumberFormat="1" applyFont="1" applyBorder="1" applyProtection="1">
      <alignment/>
      <protection/>
    </xf>
    <xf numFmtId="4" fontId="33" fillId="0" borderId="10" xfId="53" applyNumberFormat="1" applyFont="1" applyBorder="1" applyProtection="1">
      <alignment/>
      <protection/>
    </xf>
    <xf numFmtId="0" fontId="25" fillId="0" borderId="10" xfId="53" applyFont="1" applyBorder="1" applyAlignment="1">
      <alignment horizontal="left" vertical="center" wrapText="1"/>
      <protection/>
    </xf>
    <xf numFmtId="4" fontId="25" fillId="0" borderId="10" xfId="53" applyNumberFormat="1" applyFont="1" applyBorder="1" applyProtection="1">
      <alignment/>
      <protection locked="0"/>
    </xf>
    <xf numFmtId="4" fontId="33" fillId="0" borderId="10" xfId="53" applyNumberFormat="1" applyFont="1" applyBorder="1" applyProtection="1">
      <alignment/>
      <protection locked="0"/>
    </xf>
    <xf numFmtId="0" fontId="25" fillId="0" borderId="0" xfId="53" applyFont="1" applyBorder="1" applyAlignment="1">
      <alignment horizontal="left" vertical="center" wrapText="1"/>
      <protection/>
    </xf>
    <xf numFmtId="4" fontId="25" fillId="0" borderId="0" xfId="53" applyNumberFormat="1" applyFont="1" applyBorder="1" applyProtection="1">
      <alignment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33" fillId="2" borderId="10" xfId="53" applyFont="1" applyFill="1" applyBorder="1" applyAlignment="1">
      <alignment horizontal="left" vertical="center" wrapText="1"/>
      <protection/>
    </xf>
    <xf numFmtId="4" fontId="25" fillId="2" borderId="10" xfId="53" applyNumberFormat="1" applyFont="1" applyFill="1" applyBorder="1" applyAlignment="1" applyProtection="1">
      <alignment horizontal="center" vertical="center" wrapText="1"/>
      <protection locked="0"/>
    </xf>
    <xf numFmtId="4" fontId="25" fillId="2" borderId="10" xfId="53" applyNumberFormat="1" applyFont="1" applyFill="1" applyBorder="1" applyAlignment="1">
      <alignment horizontal="center" vertical="center" wrapText="1"/>
      <protection/>
    </xf>
    <xf numFmtId="4" fontId="25" fillId="0" borderId="12" xfId="53" applyNumberFormat="1" applyFont="1" applyBorder="1" applyAlignment="1">
      <alignment horizontal="center" vertical="center" wrapText="1"/>
      <protection/>
    </xf>
    <xf numFmtId="4" fontId="25" fillId="0" borderId="13" xfId="53" applyNumberFormat="1" applyFont="1" applyBorder="1" applyAlignment="1">
      <alignment horizontal="center" vertical="center" wrapText="1"/>
      <protection/>
    </xf>
    <xf numFmtId="4" fontId="25" fillId="0" borderId="10" xfId="53" applyNumberFormat="1" applyFont="1" applyBorder="1" applyAlignment="1">
      <alignment horizontal="center" vertical="center" wrapText="1"/>
      <protection/>
    </xf>
    <xf numFmtId="4" fontId="25" fillId="4" borderId="12" xfId="53" applyNumberFormat="1" applyFont="1" applyFill="1" applyBorder="1" applyAlignment="1">
      <alignment horizontal="center" vertical="center" wrapText="1"/>
      <protection/>
    </xf>
    <xf numFmtId="4" fontId="25" fillId="4" borderId="13" xfId="53" applyNumberFormat="1" applyFont="1" applyFill="1" applyBorder="1" applyAlignment="1">
      <alignment horizontal="center" vertical="center" wrapText="1"/>
      <protection/>
    </xf>
    <xf numFmtId="4" fontId="25" fillId="4" borderId="10" xfId="53" applyNumberFormat="1" applyFont="1" applyFill="1" applyBorder="1" applyAlignment="1" applyProtection="1">
      <alignment horizontal="center" vertical="center" wrapText="1"/>
      <protection locked="0"/>
    </xf>
    <xf numFmtId="4" fontId="25" fillId="4" borderId="10" xfId="53" applyNumberFormat="1" applyFont="1" applyFill="1" applyBorder="1" applyAlignment="1">
      <alignment horizontal="center" vertical="center" wrapText="1"/>
      <protection/>
    </xf>
    <xf numFmtId="49" fontId="33" fillId="0" borderId="10" xfId="53" applyNumberFormat="1" applyFont="1" applyFill="1" applyBorder="1" applyAlignment="1" applyProtection="1">
      <alignment horizontal="left" vertical="center" wrapText="1"/>
      <protection locked="0"/>
    </xf>
    <xf numFmtId="4" fontId="25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53" applyNumberFormat="1" applyFont="1" applyBorder="1" applyAlignment="1" applyProtection="1">
      <alignment horizontal="left" vertical="center" wrapText="1"/>
      <protection locked="0"/>
    </xf>
    <xf numFmtId="4" fontId="25" fillId="0" borderId="10" xfId="53" applyNumberFormat="1" applyFont="1" applyBorder="1" applyAlignment="1" applyProtection="1">
      <alignment horizontal="center" vertical="center" wrapText="1"/>
      <protection locked="0"/>
    </xf>
    <xf numFmtId="4" fontId="34" fillId="4" borderId="10" xfId="53" applyNumberFormat="1" applyFont="1" applyFill="1" applyBorder="1" applyAlignment="1">
      <alignment horizontal="center" vertical="center" wrapText="1"/>
      <protection/>
    </xf>
    <xf numFmtId="4" fontId="25" fillId="0" borderId="11" xfId="53" applyNumberFormat="1" applyFont="1" applyBorder="1" applyAlignment="1">
      <alignment horizontal="center" vertical="center" wrapText="1"/>
      <protection/>
    </xf>
    <xf numFmtId="49" fontId="25" fillId="2" borderId="10" xfId="53" applyNumberFormat="1" applyFont="1" applyFill="1" applyBorder="1" applyAlignment="1">
      <alignment horizontal="center" vertical="center" wrapText="1"/>
      <protection/>
    </xf>
    <xf numFmtId="4" fontId="34" fillId="2" borderId="10" xfId="53" applyNumberFormat="1" applyFont="1" applyFill="1" applyBorder="1" applyAlignment="1">
      <alignment horizontal="center" vertical="center" shrinkToFit="1"/>
      <protection/>
    </xf>
    <xf numFmtId="4" fontId="25" fillId="2" borderId="10" xfId="53" applyNumberFormat="1" applyFont="1" applyFill="1" applyBorder="1" applyAlignment="1" applyProtection="1">
      <alignment horizontal="center" vertical="center" wrapText="1"/>
      <protection/>
    </xf>
    <xf numFmtId="0" fontId="25" fillId="0" borderId="10" xfId="53" applyFont="1" applyBorder="1" applyAlignment="1" applyProtection="1">
      <alignment horizontal="left" vertical="center" wrapText="1"/>
      <protection/>
    </xf>
    <xf numFmtId="49" fontId="25" fillId="0" borderId="10" xfId="53" applyNumberFormat="1" applyFont="1" applyBorder="1" applyAlignment="1" applyProtection="1">
      <alignment horizontal="center" vertical="center" wrapText="1"/>
      <protection/>
    </xf>
    <xf numFmtId="4" fontId="25" fillId="0" borderId="10" xfId="53" applyNumberFormat="1" applyFont="1" applyBorder="1" applyAlignment="1" applyProtection="1">
      <alignment horizontal="center" vertical="center" wrapText="1"/>
      <protection/>
    </xf>
    <xf numFmtId="49" fontId="25" fillId="4" borderId="10" xfId="53" applyNumberFormat="1" applyFont="1" applyFill="1" applyBorder="1" applyAlignment="1">
      <alignment horizontal="center" vertical="center" wrapText="1"/>
      <protection/>
    </xf>
    <xf numFmtId="4" fontId="34" fillId="4" borderId="10" xfId="53" applyNumberFormat="1" applyFont="1" applyFill="1" applyBorder="1" applyAlignment="1" applyProtection="1">
      <alignment horizontal="center" vertical="center" shrinkToFit="1"/>
      <protection/>
    </xf>
    <xf numFmtId="4" fontId="25" fillId="4" borderId="10" xfId="53" applyNumberFormat="1" applyFont="1" applyFill="1" applyBorder="1" applyAlignment="1" applyProtection="1">
      <alignment horizontal="center" vertical="center" wrapText="1"/>
      <protection/>
    </xf>
    <xf numFmtId="0" fontId="33" fillId="3" borderId="10" xfId="53" applyFont="1" applyFill="1" applyBorder="1" applyAlignment="1">
      <alignment horizontal="left" vertical="center" wrapText="1"/>
      <protection/>
    </xf>
    <xf numFmtId="49" fontId="25" fillId="3" borderId="10" xfId="53" applyNumberFormat="1" applyFont="1" applyFill="1" applyBorder="1" applyAlignment="1">
      <alignment horizontal="center" vertical="center" wrapText="1"/>
      <protection/>
    </xf>
    <xf numFmtId="4" fontId="34" fillId="3" borderId="10" xfId="53" applyNumberFormat="1" applyFont="1" applyFill="1" applyBorder="1" applyAlignment="1" applyProtection="1">
      <alignment horizontal="center" vertical="center" wrapText="1"/>
      <protection/>
    </xf>
    <xf numFmtId="4" fontId="25" fillId="3" borderId="10" xfId="53" applyNumberFormat="1" applyFont="1" applyFill="1" applyBorder="1" applyAlignment="1" applyProtection="1">
      <alignment horizontal="center" vertical="center" wrapText="1"/>
      <protection/>
    </xf>
    <xf numFmtId="0" fontId="35" fillId="20" borderId="10" xfId="53" applyFont="1" applyFill="1" applyBorder="1" applyAlignment="1">
      <alignment horizontal="left" vertical="center" wrapText="1"/>
      <protection/>
    </xf>
    <xf numFmtId="49" fontId="35" fillId="20" borderId="10" xfId="53" applyNumberFormat="1" applyFont="1" applyFill="1" applyBorder="1" applyAlignment="1">
      <alignment horizontal="center" vertical="center" wrapText="1"/>
      <protection/>
    </xf>
    <xf numFmtId="4" fontId="35" fillId="20" borderId="10" xfId="53" applyNumberFormat="1" applyFont="1" applyFill="1" applyBorder="1" applyAlignment="1" applyProtection="1">
      <alignment horizontal="center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4" fontId="35" fillId="0" borderId="10" xfId="53" applyNumberFormat="1" applyFont="1" applyBorder="1" applyAlignment="1" applyProtection="1">
      <alignment horizontal="center" vertical="center" wrapText="1"/>
      <protection/>
    </xf>
    <xf numFmtId="4" fontId="20" fillId="0" borderId="10" xfId="53" applyNumberFormat="1" applyFont="1" applyBorder="1" applyAlignment="1" applyProtection="1">
      <alignment horizontal="center" vertical="center" wrapText="1"/>
      <protection locked="0"/>
    </xf>
    <xf numFmtId="4" fontId="35" fillId="0" borderId="10" xfId="53" applyNumberFormat="1" applyFont="1" applyBorder="1" applyAlignment="1" applyProtection="1">
      <alignment horizontal="center" vertical="center" wrapText="1"/>
      <protection locked="0"/>
    </xf>
    <xf numFmtId="4" fontId="35" fillId="20" borderId="10" xfId="53" applyNumberFormat="1" applyFont="1" applyFill="1" applyBorder="1" applyAlignment="1" applyProtection="1">
      <alignment horizontal="center" vertical="center" wrapText="1"/>
      <protection locked="0"/>
    </xf>
    <xf numFmtId="0" fontId="36" fillId="3" borderId="10" xfId="53" applyFont="1" applyFill="1" applyBorder="1" applyAlignment="1">
      <alignment horizontal="left" vertical="center" wrapText="1"/>
      <protection/>
    </xf>
    <xf numFmtId="49" fontId="20" fillId="3" borderId="10" xfId="53" applyNumberFormat="1" applyFont="1" applyFill="1" applyBorder="1" applyAlignment="1">
      <alignment horizontal="center" vertical="center" wrapText="1"/>
      <protection/>
    </xf>
    <xf numFmtId="4" fontId="35" fillId="3" borderId="10" xfId="53" applyNumberFormat="1" applyFont="1" applyFill="1" applyBorder="1" applyAlignment="1" applyProtection="1">
      <alignment horizontal="center" vertical="center" wrapText="1"/>
      <protection/>
    </xf>
    <xf numFmtId="4" fontId="20" fillId="3" borderId="10" xfId="53" applyNumberFormat="1" applyFont="1" applyFill="1" applyBorder="1" applyAlignment="1" applyProtection="1">
      <alignment horizontal="center" vertical="center" wrapText="1"/>
      <protection/>
    </xf>
    <xf numFmtId="4" fontId="20" fillId="3" borderId="10" xfId="53" applyNumberFormat="1" applyFont="1" applyFill="1" applyBorder="1" applyAlignment="1">
      <alignment horizontal="center" vertical="center" wrapText="1"/>
      <protection/>
    </xf>
    <xf numFmtId="4" fontId="35" fillId="20" borderId="10" xfId="53" applyNumberFormat="1" applyFont="1" applyFill="1" applyBorder="1" applyAlignment="1">
      <alignment horizontal="center" vertical="center" wrapText="1"/>
      <protection/>
    </xf>
    <xf numFmtId="4" fontId="20" fillId="0" borderId="10" xfId="53" applyNumberFormat="1" applyFont="1" applyBorder="1" applyAlignment="1" applyProtection="1">
      <alignment horizontal="center" vertical="center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4" fontId="35" fillId="0" borderId="10" xfId="53" applyNumberFormat="1" applyFont="1" applyFill="1" applyBorder="1" applyAlignment="1" applyProtection="1">
      <alignment horizontal="center" vertical="center" wrapText="1"/>
      <protection/>
    </xf>
    <xf numFmtId="4" fontId="20" fillId="0" borderId="1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0" fontId="20" fillId="0" borderId="14" xfId="53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0" fontId="36" fillId="0" borderId="10" xfId="53" applyFont="1" applyFill="1" applyBorder="1" applyAlignment="1">
      <alignment horizontal="left" vertical="center" wrapText="1"/>
      <protection/>
    </xf>
    <xf numFmtId="49" fontId="36" fillId="0" borderId="10" xfId="53" applyNumberFormat="1" applyFont="1" applyFill="1" applyBorder="1" applyAlignment="1" applyProtection="1">
      <alignment horizontal="center" vertical="center" wrapText="1"/>
      <protection/>
    </xf>
    <xf numFmtId="4" fontId="37" fillId="0" borderId="10" xfId="53" applyNumberFormat="1" applyFont="1" applyFill="1" applyBorder="1" applyAlignment="1" applyProtection="1">
      <alignment horizontal="center" vertical="center" wrapText="1"/>
      <protection/>
    </xf>
    <xf numFmtId="49" fontId="20" fillId="0" borderId="10" xfId="53" applyNumberFormat="1" applyFont="1" applyFill="1" applyBorder="1" applyAlignment="1" applyProtection="1">
      <alignment horizontal="center" vertical="center" wrapText="1"/>
      <protection/>
    </xf>
    <xf numFmtId="4" fontId="37" fillId="0" borderId="10" xfId="53" applyNumberFormat="1" applyFont="1" applyFill="1" applyBorder="1" applyAlignment="1">
      <alignment horizontal="center" vertical="center" wrapText="1"/>
      <protection/>
    </xf>
    <xf numFmtId="4" fontId="36" fillId="0" borderId="10" xfId="53" applyNumberFormat="1" applyFont="1" applyFill="1" applyBorder="1" applyAlignment="1">
      <alignment horizontal="center" vertical="center" wrapText="1"/>
      <protection/>
    </xf>
    <xf numFmtId="49" fontId="20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5" fillId="0" borderId="10" xfId="53" applyNumberFormat="1" applyFont="1" applyFill="1" applyBorder="1" applyAlignment="1">
      <alignment horizontal="center" vertical="center" wrapText="1"/>
      <protection/>
    </xf>
    <xf numFmtId="4" fontId="20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33" fillId="0" borderId="10" xfId="53" applyFont="1" applyFill="1" applyBorder="1" applyAlignment="1">
      <alignment horizontal="left" vertical="center" wrapText="1"/>
      <protection/>
    </xf>
    <xf numFmtId="49" fontId="33" fillId="0" borderId="10" xfId="53" applyNumberFormat="1" applyFont="1" applyFill="1" applyBorder="1" applyAlignment="1" applyProtection="1">
      <alignment horizontal="center" vertical="center" wrapText="1"/>
      <protection/>
    </xf>
    <xf numFmtId="4" fontId="38" fillId="0" borderId="10" xfId="53" applyNumberFormat="1" applyFont="1" applyFill="1" applyBorder="1" applyAlignment="1">
      <alignment horizontal="center" vertical="center" wrapText="1"/>
      <protection/>
    </xf>
    <xf numFmtId="4" fontId="33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left" vertical="center" wrapText="1"/>
      <protection/>
    </xf>
    <xf numFmtId="49" fontId="25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4" fillId="0" borderId="10" xfId="53" applyNumberFormat="1" applyFont="1" applyFill="1" applyBorder="1" applyAlignment="1">
      <alignment horizontal="center" vertical="center" wrapText="1"/>
      <protection/>
    </xf>
    <xf numFmtId="0" fontId="36" fillId="24" borderId="10" xfId="53" applyFont="1" applyFill="1" applyBorder="1" applyAlignment="1">
      <alignment horizontal="left" vertical="center" wrapText="1"/>
      <protection/>
    </xf>
    <xf numFmtId="49" fontId="36" fillId="24" borderId="10" xfId="53" applyNumberFormat="1" applyFont="1" applyFill="1" applyBorder="1" applyAlignment="1" applyProtection="1">
      <alignment horizontal="center" vertical="center" wrapText="1"/>
      <protection/>
    </xf>
    <xf numFmtId="4" fontId="37" fillId="24" borderId="10" xfId="53" applyNumberFormat="1" applyFont="1" applyFill="1" applyBorder="1" applyAlignment="1">
      <alignment horizontal="center" vertical="center" wrapText="1"/>
      <protection/>
    </xf>
    <xf numFmtId="4" fontId="36" fillId="24" borderId="10" xfId="53" applyNumberFormat="1" applyFont="1" applyFill="1" applyBorder="1" applyAlignment="1">
      <alignment horizontal="center" vertical="center" wrapText="1"/>
      <protection/>
    </xf>
    <xf numFmtId="49" fontId="36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53" applyNumberFormat="1" applyFont="1" applyFill="1" applyBorder="1" applyAlignment="1" applyProtection="1">
      <alignment horizontal="center" vertical="center" wrapText="1"/>
      <protection/>
    </xf>
    <xf numFmtId="0" fontId="36" fillId="0" borderId="10" xfId="53" applyFont="1" applyFill="1" applyBorder="1" applyAlignment="1">
      <alignment vertical="center" wrapText="1"/>
      <protection/>
    </xf>
    <xf numFmtId="49" fontId="36" fillId="0" borderId="10" xfId="53" applyNumberFormat="1" applyFont="1" applyFill="1" applyBorder="1" applyAlignment="1" applyProtection="1">
      <alignment vertical="center" wrapText="1"/>
      <protection/>
    </xf>
    <xf numFmtId="4" fontId="37" fillId="0" borderId="10" xfId="53" applyNumberFormat="1" applyFont="1" applyFill="1" applyBorder="1" applyAlignment="1">
      <alignment vertical="center" wrapText="1"/>
      <protection/>
    </xf>
    <xf numFmtId="4" fontId="36" fillId="0" borderId="10" xfId="53" applyNumberFormat="1" applyFont="1" applyFill="1" applyBorder="1" applyAlignment="1">
      <alignment vertical="center" wrapText="1"/>
      <protection/>
    </xf>
    <xf numFmtId="0" fontId="36" fillId="4" borderId="10" xfId="53" applyFont="1" applyFill="1" applyBorder="1" applyAlignment="1">
      <alignment horizontal="left" vertical="center" wrapText="1"/>
      <protection/>
    </xf>
    <xf numFmtId="49" fontId="20" fillId="4" borderId="10" xfId="53" applyNumberFormat="1" applyFont="1" applyFill="1" applyBorder="1" applyAlignment="1">
      <alignment horizontal="center" vertical="center" wrapText="1"/>
      <protection/>
    </xf>
    <xf numFmtId="4" fontId="20" fillId="4" borderId="10" xfId="53" applyNumberFormat="1" applyFont="1" applyFill="1" applyBorder="1" applyAlignment="1" applyProtection="1">
      <alignment horizontal="center" vertical="center" wrapText="1"/>
      <protection/>
    </xf>
    <xf numFmtId="49" fontId="20" fillId="0" borderId="10" xfId="53" applyNumberFormat="1" applyFont="1" applyBorder="1" applyAlignment="1" applyProtection="1">
      <alignment horizontal="center" vertical="center" wrapText="1"/>
      <protection locked="0"/>
    </xf>
    <xf numFmtId="4" fontId="35" fillId="0" borderId="10" xfId="53" applyNumberFormat="1" applyFont="1" applyBorder="1" applyAlignment="1">
      <alignment horizontal="center" vertical="center" wrapText="1"/>
      <protection/>
    </xf>
    <xf numFmtId="4" fontId="20" fillId="0" borderId="10" xfId="53" applyNumberFormat="1" applyFont="1" applyBorder="1" applyAlignment="1">
      <alignment horizontal="center" vertical="center" wrapText="1"/>
      <protection/>
    </xf>
    <xf numFmtId="0" fontId="39" fillId="0" borderId="10" xfId="53" applyFont="1" applyFill="1" applyBorder="1" applyAlignment="1">
      <alignment horizontal="left" vertical="center" wrapText="1"/>
      <protection/>
    </xf>
    <xf numFmtId="49" fontId="39" fillId="0" borderId="10" xfId="53" applyNumberFormat="1" applyFont="1" applyFill="1" applyBorder="1" applyAlignment="1" applyProtection="1">
      <alignment horizontal="left" vertical="center" wrapText="1"/>
      <protection locked="0"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4" fontId="37" fillId="4" borderId="10" xfId="53" applyNumberFormat="1" applyFont="1" applyFill="1" applyBorder="1" applyAlignment="1" applyProtection="1">
      <alignment horizontal="center" vertical="center" wrapText="1"/>
      <protection/>
    </xf>
    <xf numFmtId="4" fontId="36" fillId="4" borderId="10" xfId="53" applyNumberFormat="1" applyFont="1" applyFill="1" applyBorder="1" applyAlignment="1" applyProtection="1">
      <alignment horizontal="center" vertical="center" wrapText="1"/>
      <protection/>
    </xf>
    <xf numFmtId="4" fontId="37" fillId="20" borderId="10" xfId="53" applyNumberFormat="1" applyFont="1" applyFill="1" applyBorder="1" applyAlignment="1" applyProtection="1">
      <alignment horizontal="center" vertical="center" wrapText="1"/>
      <protection/>
    </xf>
    <xf numFmtId="0" fontId="36" fillId="0" borderId="10" xfId="53" applyFont="1" applyBorder="1" applyAlignment="1">
      <alignment horizontal="left" vertical="center" wrapText="1"/>
      <protection/>
    </xf>
    <xf numFmtId="0" fontId="20" fillId="19" borderId="10" xfId="53" applyFont="1" applyFill="1" applyBorder="1" applyAlignment="1">
      <alignment horizontal="left" vertical="center" wrapText="1"/>
      <protection/>
    </xf>
    <xf numFmtId="49" fontId="20" fillId="19" borderId="10" xfId="53" applyNumberFormat="1" applyFont="1" applyFill="1" applyBorder="1" applyAlignment="1">
      <alignment horizontal="center" vertical="center" wrapText="1"/>
      <protection/>
    </xf>
    <xf numFmtId="4" fontId="37" fillId="19" borderId="10" xfId="53" applyNumberFormat="1" applyFont="1" applyFill="1" applyBorder="1" applyAlignment="1" applyProtection="1">
      <alignment horizontal="center" vertical="center" shrinkToFit="1"/>
      <protection/>
    </xf>
    <xf numFmtId="4" fontId="37" fillId="19" borderId="10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Alignment="1">
      <alignment/>
    </xf>
    <xf numFmtId="0" fontId="20" fillId="3" borderId="10" xfId="53" applyFont="1" applyFill="1" applyBorder="1" applyAlignment="1">
      <alignment horizontal="left" vertical="center" wrapText="1"/>
      <protection/>
    </xf>
    <xf numFmtId="0" fontId="20" fillId="3" borderId="14" xfId="53" applyFont="1" applyFill="1" applyBorder="1" applyAlignment="1">
      <alignment vertical="center" wrapText="1"/>
      <protection/>
    </xf>
    <xf numFmtId="4" fontId="20" fillId="20" borderId="10" xfId="53" applyNumberFormat="1" applyFont="1" applyFill="1" applyBorder="1" applyAlignment="1" applyProtection="1">
      <alignment horizontal="center" vertical="center" wrapText="1"/>
      <protection/>
    </xf>
    <xf numFmtId="0" fontId="20" fillId="3" borderId="0" xfId="53" applyFont="1" applyFill="1" applyBorder="1" applyAlignment="1">
      <alignment horizontal="left" vertical="center" wrapText="1"/>
      <protection/>
    </xf>
    <xf numFmtId="49" fontId="20" fillId="3" borderId="0" xfId="53" applyNumberFormat="1" applyFont="1" applyFill="1" applyBorder="1" applyAlignment="1">
      <alignment horizontal="center" vertical="center" wrapText="1"/>
      <protection/>
    </xf>
    <xf numFmtId="4" fontId="37" fillId="3" borderId="0" xfId="53" applyNumberFormat="1" applyFont="1" applyFill="1" applyBorder="1" applyAlignment="1" applyProtection="1">
      <alignment horizontal="center" vertical="center" wrapText="1"/>
      <protection/>
    </xf>
    <xf numFmtId="4" fontId="20" fillId="3" borderId="0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53" applyFont="1" applyAlignment="1">
      <alignment horizontal="justify" vertical="center"/>
      <protection/>
    </xf>
    <xf numFmtId="0" fontId="28" fillId="0" borderId="0" xfId="53" applyFont="1" applyBorder="1">
      <alignment/>
      <protection/>
    </xf>
    <xf numFmtId="0" fontId="28" fillId="0" borderId="0" xfId="53" applyFont="1" applyBorder="1" applyProtection="1">
      <alignment/>
      <protection/>
    </xf>
    <xf numFmtId="0" fontId="28" fillId="0" borderId="0" xfId="53" applyFont="1" applyProtection="1">
      <alignment/>
      <protection/>
    </xf>
    <xf numFmtId="0" fontId="39" fillId="0" borderId="0" xfId="53" applyFont="1" applyBorder="1" applyAlignment="1">
      <alignment/>
      <protection/>
    </xf>
    <xf numFmtId="0" fontId="39" fillId="0" borderId="15" xfId="53" applyFont="1" applyBorder="1" applyAlignment="1">
      <alignment/>
      <protection/>
    </xf>
    <xf numFmtId="0" fontId="39" fillId="0" borderId="15" xfId="53" applyFont="1" applyBorder="1" applyAlignment="1">
      <alignment horizontal="center"/>
      <protection/>
    </xf>
    <xf numFmtId="49" fontId="39" fillId="0" borderId="0" xfId="53" applyNumberFormat="1" applyFont="1" applyAlignment="1" applyProtection="1">
      <alignment horizontal="justify" vertical="center"/>
      <protection locked="0"/>
    </xf>
    <xf numFmtId="0" fontId="39" fillId="0" borderId="0" xfId="53" applyFont="1" applyAlignment="1">
      <alignment horizontal="justify" vertical="center"/>
      <protection/>
    </xf>
    <xf numFmtId="0" fontId="20" fillId="0" borderId="14" xfId="53" applyFont="1" applyFill="1" applyBorder="1" applyAlignment="1">
      <alignment horizontal="left" vertical="center" wrapText="1"/>
      <protection/>
    </xf>
    <xf numFmtId="0" fontId="0" fillId="0" borderId="16" xfId="0" applyFill="1" applyBorder="1" applyAlignment="1">
      <alignment/>
    </xf>
    <xf numFmtId="4" fontId="25" fillId="4" borderId="12" xfId="53" applyNumberFormat="1" applyFont="1" applyFill="1" applyBorder="1" applyAlignment="1">
      <alignment horizontal="center" vertical="center" wrapText="1"/>
      <protection/>
    </xf>
    <xf numFmtId="4" fontId="25" fillId="4" borderId="13" xfId="53" applyNumberFormat="1" applyFont="1" applyFill="1" applyBorder="1" applyAlignment="1">
      <alignment horizontal="center" vertical="center" wrapText="1"/>
      <protection/>
    </xf>
    <xf numFmtId="0" fontId="25" fillId="0" borderId="17" xfId="53" applyFont="1" applyBorder="1" applyAlignment="1">
      <alignment horizontal="center" vertical="center" wrapText="1"/>
      <protection/>
    </xf>
    <xf numFmtId="0" fontId="25" fillId="0" borderId="18" xfId="53" applyFont="1" applyBorder="1" applyAlignment="1">
      <alignment horizontal="center" vertical="center" wrapText="1"/>
      <protection/>
    </xf>
    <xf numFmtId="0" fontId="25" fillId="0" borderId="19" xfId="53" applyFont="1" applyBorder="1" applyAlignment="1">
      <alignment horizontal="center" vertical="center" wrapText="1"/>
      <protection/>
    </xf>
    <xf numFmtId="4" fontId="25" fillId="0" borderId="11" xfId="53" applyNumberFormat="1" applyFont="1" applyBorder="1" applyAlignment="1">
      <alignment horizontal="center" vertical="center" wrapText="1"/>
      <protection/>
    </xf>
    <xf numFmtId="0" fontId="39" fillId="0" borderId="15" xfId="53" applyFont="1" applyBorder="1" applyAlignment="1">
      <alignment horizontal="center"/>
      <protection/>
    </xf>
    <xf numFmtId="0" fontId="28" fillId="0" borderId="20" xfId="53" applyFont="1" applyBorder="1" applyAlignment="1" applyProtection="1">
      <alignment horizontal="center"/>
      <protection locked="0"/>
    </xf>
    <xf numFmtId="49" fontId="28" fillId="0" borderId="20" xfId="53" applyNumberFormat="1" applyFont="1" applyBorder="1" applyAlignment="1" applyProtection="1">
      <alignment horizontal="center"/>
      <protection locked="0"/>
    </xf>
    <xf numFmtId="4" fontId="25" fillId="0" borderId="12" xfId="53" applyNumberFormat="1" applyFont="1" applyBorder="1" applyAlignment="1">
      <alignment horizontal="center" vertical="center" wrapText="1"/>
      <protection/>
    </xf>
    <xf numFmtId="4" fontId="25" fillId="0" borderId="13" xfId="53" applyNumberFormat="1" applyFont="1" applyBorder="1" applyAlignment="1">
      <alignment horizontal="center" vertical="center" wrapText="1"/>
      <protection/>
    </xf>
    <xf numFmtId="4" fontId="25" fillId="2" borderId="12" xfId="53" applyNumberFormat="1" applyFont="1" applyFill="1" applyBorder="1" applyAlignment="1">
      <alignment horizontal="center" vertical="center" wrapText="1"/>
      <protection/>
    </xf>
    <xf numFmtId="4" fontId="25" fillId="2" borderId="13" xfId="53" applyNumberFormat="1" applyFont="1" applyFill="1" applyBorder="1" applyAlignment="1">
      <alignment horizontal="center" vertical="center" wrapText="1"/>
      <protection/>
    </xf>
    <xf numFmtId="4" fontId="25" fillId="0" borderId="12" xfId="53" applyNumberFormat="1" applyFont="1" applyFill="1" applyBorder="1" applyAlignment="1">
      <alignment horizontal="center" vertical="center" wrapText="1"/>
      <protection/>
    </xf>
    <xf numFmtId="4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0" fontId="30" fillId="0" borderId="0" xfId="53" applyFont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 wrapText="1"/>
      <protection/>
    </xf>
    <xf numFmtId="0" fontId="25" fillId="0" borderId="22" xfId="53" applyFont="1" applyBorder="1" applyAlignment="1">
      <alignment horizontal="center" vertical="center" wrapText="1"/>
      <protection/>
    </xf>
    <xf numFmtId="0" fontId="25" fillId="0" borderId="23" xfId="53" applyFont="1" applyBorder="1" applyAlignment="1">
      <alignment horizontal="center" vertical="center" wrapText="1"/>
      <protection/>
    </xf>
    <xf numFmtId="0" fontId="25" fillId="0" borderId="24" xfId="53" applyFont="1" applyBorder="1" applyAlignment="1">
      <alignment horizontal="center" vertical="center" wrapText="1"/>
      <protection/>
    </xf>
    <xf numFmtId="0" fontId="25" fillId="0" borderId="25" xfId="53" applyFont="1" applyBorder="1" applyAlignment="1">
      <alignment horizontal="center" vertical="center" wrapText="1"/>
      <protection/>
    </xf>
    <xf numFmtId="0" fontId="25" fillId="0" borderId="26" xfId="53" applyFont="1" applyBorder="1" applyAlignment="1">
      <alignment horizontal="center" vertical="center" wrapText="1"/>
      <protection/>
    </xf>
    <xf numFmtId="4" fontId="25" fillId="2" borderId="27" xfId="53" applyNumberFormat="1" applyFont="1" applyFill="1" applyBorder="1" applyAlignment="1">
      <alignment horizontal="center" vertical="center" wrapText="1"/>
      <protection/>
    </xf>
    <xf numFmtId="4" fontId="25" fillId="2" borderId="28" xfId="53" applyNumberFormat="1" applyFont="1" applyFill="1" applyBorder="1" applyAlignment="1">
      <alignment horizontal="center" vertical="center" wrapText="1"/>
      <protection/>
    </xf>
    <xf numFmtId="0" fontId="33" fillId="0" borderId="12" xfId="53" applyFont="1" applyBorder="1" applyAlignment="1">
      <alignment horizontal="justify" vertical="center" wrapText="1"/>
      <protection/>
    </xf>
    <xf numFmtId="0" fontId="33" fillId="0" borderId="29" xfId="53" applyFont="1" applyBorder="1" applyAlignment="1">
      <alignment horizontal="justify" vertical="center" wrapText="1"/>
      <protection/>
    </xf>
    <xf numFmtId="0" fontId="33" fillId="0" borderId="13" xfId="53" applyFont="1" applyBorder="1" applyAlignment="1">
      <alignment horizontal="justify" vertical="center" wrapText="1"/>
      <protection/>
    </xf>
    <xf numFmtId="0" fontId="33" fillId="0" borderId="10" xfId="53" applyFont="1" applyBorder="1" applyAlignment="1">
      <alignment horizontal="left" vertical="center" wrapText="1"/>
      <protection/>
    </xf>
    <xf numFmtId="0" fontId="33" fillId="4" borderId="10" xfId="53" applyFont="1" applyFill="1" applyBorder="1" applyAlignment="1">
      <alignment horizontal="left" vertical="center" wrapText="1"/>
      <protection/>
    </xf>
    <xf numFmtId="0" fontId="30" fillId="0" borderId="10" xfId="53" applyFont="1" applyBorder="1" applyAlignment="1">
      <alignment horizontal="center" vertical="center" wrapText="1"/>
      <protection/>
    </xf>
    <xf numFmtId="49" fontId="28" fillId="0" borderId="0" xfId="53" applyNumberFormat="1" applyFont="1" applyFill="1" applyBorder="1" applyAlignment="1" applyProtection="1">
      <alignment horizontal="left" wrapText="1"/>
      <protection locked="0"/>
    </xf>
    <xf numFmtId="0" fontId="30" fillId="0" borderId="0" xfId="53" applyFont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28" fillId="0" borderId="0" xfId="53" applyFont="1" applyBorder="1" applyAlignment="1">
      <alignment horizontal="left" wrapText="1"/>
      <protection/>
    </xf>
    <xf numFmtId="0" fontId="20" fillId="0" borderId="0" xfId="53" applyFont="1" applyAlignment="1" applyProtection="1">
      <alignment horizontal="center"/>
      <protection locked="0"/>
    </xf>
    <xf numFmtId="49" fontId="28" fillId="0" borderId="0" xfId="53" applyNumberFormat="1" applyFont="1" applyBorder="1" applyAlignment="1" applyProtection="1">
      <alignment horizontal="left" wrapText="1"/>
      <protection locked="0"/>
    </xf>
    <xf numFmtId="0" fontId="28" fillId="0" borderId="0" xfId="53" applyFont="1" applyBorder="1" applyAlignment="1" applyProtection="1">
      <alignment horizontal="left" wrapText="1"/>
      <protection locked="0"/>
    </xf>
    <xf numFmtId="0" fontId="28" fillId="0" borderId="0" xfId="53" applyFont="1" applyBorder="1" applyAlignment="1" applyProtection="1">
      <alignment horizontal="center" wrapText="1"/>
      <protection locked="0"/>
    </xf>
    <xf numFmtId="0" fontId="20" fillId="0" borderId="0" xfId="53" applyFont="1" applyAlignment="1">
      <alignment horizontal="right"/>
      <protection/>
    </xf>
    <xf numFmtId="43" fontId="20" fillId="0" borderId="0" xfId="60" applyFont="1" applyAlignment="1">
      <alignment horizontal="right"/>
    </xf>
    <xf numFmtId="0" fontId="28" fillId="0" borderId="0" xfId="53" applyFont="1" applyAlignment="1">
      <alignment horizontal="left"/>
      <protection/>
    </xf>
    <xf numFmtId="0" fontId="28" fillId="0" borderId="0" xfId="53" applyFont="1" applyBorder="1" applyAlignment="1">
      <alignment horizontal="left"/>
      <protection/>
    </xf>
    <xf numFmtId="0" fontId="28" fillId="0" borderId="0" xfId="53" applyFont="1" applyBorder="1" applyAlignment="1" applyProtection="1">
      <alignment horizontal="center"/>
      <protection locked="0"/>
    </xf>
    <xf numFmtId="0" fontId="25" fillId="0" borderId="0" xfId="53" applyFont="1" applyAlignment="1">
      <alignment horizontal="center"/>
      <protection/>
    </xf>
    <xf numFmtId="49" fontId="25" fillId="0" borderId="0" xfId="53" applyNumberFormat="1" applyFont="1" applyAlignment="1" applyProtection="1">
      <alignment horizontal="right"/>
      <protection locked="0"/>
    </xf>
    <xf numFmtId="0" fontId="26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 applyProtection="1">
      <alignment horizontal="right"/>
      <protection locked="0"/>
    </xf>
    <xf numFmtId="0" fontId="24" fillId="0" borderId="0" xfId="53" applyFont="1" applyAlignment="1">
      <alignment horizontal="center"/>
      <protection/>
    </xf>
    <xf numFmtId="0" fontId="22" fillId="0" borderId="0" xfId="53" applyFont="1" applyAlignment="1" applyProtection="1">
      <alignment horizontal="right" vertical="center"/>
      <protection locked="0"/>
    </xf>
    <xf numFmtId="0" fontId="20" fillId="0" borderId="0" xfId="53" applyFont="1" applyAlignment="1">
      <alignment horizontal="left"/>
      <protection/>
    </xf>
    <xf numFmtId="0" fontId="20" fillId="0" borderId="0" xfId="53" applyFont="1" applyAlignment="1" applyProtection="1">
      <alignment horizontal="right" vertical="center"/>
      <protection locked="0"/>
    </xf>
    <xf numFmtId="0" fontId="22" fillId="0" borderId="20" xfId="53" applyFont="1" applyBorder="1" applyAlignment="1" applyProtection="1">
      <alignment horizontal="right" wrapText="1"/>
      <protection locked="0"/>
    </xf>
    <xf numFmtId="0" fontId="22" fillId="0" borderId="0" xfId="53" applyFont="1" applyAlignment="1" applyProtection="1">
      <alignment horizontal="right"/>
      <protection locked="0"/>
    </xf>
    <xf numFmtId="49" fontId="27" fillId="0" borderId="0" xfId="53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ФАР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337"/>
  <sheetViews>
    <sheetView tabSelected="1" view="pageBreakPreview" zoomScaleSheetLayoutView="100" zoomScalePageLayoutView="0" workbookViewId="0" topLeftCell="A5">
      <selection activeCell="B323" sqref="B323"/>
    </sheetView>
  </sheetViews>
  <sheetFormatPr defaultColWidth="9.00390625" defaultRowHeight="12.75"/>
  <cols>
    <col min="1" max="1" width="43.625" style="1" customWidth="1"/>
    <col min="2" max="2" width="11.00390625" style="1" customWidth="1"/>
    <col min="3" max="3" width="15.125" style="1" customWidth="1"/>
    <col min="4" max="4" width="20.25390625" style="1" customWidth="1"/>
    <col min="5" max="5" width="23.00390625" style="1" customWidth="1"/>
    <col min="6" max="6" width="25.125" style="1" customWidth="1"/>
    <col min="7" max="7" width="10.875" style="1" bestFit="1" customWidth="1"/>
    <col min="8" max="16384" width="9.125" style="1" customWidth="1"/>
  </cols>
  <sheetData>
    <row r="1" spans="1:6" ht="15.75">
      <c r="A1" s="197"/>
      <c r="B1" s="197"/>
      <c r="C1" s="197"/>
      <c r="D1" s="198" t="s">
        <v>0</v>
      </c>
      <c r="E1" s="198"/>
      <c r="F1" s="198"/>
    </row>
    <row r="2" spans="1:6" ht="15.75">
      <c r="A2" s="197"/>
      <c r="B2" s="197"/>
      <c r="C2" s="197"/>
      <c r="D2" s="2"/>
      <c r="E2" s="2"/>
      <c r="F2" s="2"/>
    </row>
    <row r="3" spans="1:6" ht="37.5" customHeight="1">
      <c r="A3" s="197"/>
      <c r="B3" s="197"/>
      <c r="C3" s="197"/>
      <c r="D3" s="2"/>
      <c r="E3" s="199" t="s">
        <v>1</v>
      </c>
      <c r="F3" s="199"/>
    </row>
    <row r="4" spans="1:6" ht="15.75" customHeight="1">
      <c r="A4" s="197"/>
      <c r="B4" s="197"/>
      <c r="C4" s="197"/>
      <c r="D4" s="2"/>
      <c r="E4" s="200" t="s">
        <v>2</v>
      </c>
      <c r="F4" s="200"/>
    </row>
    <row r="5" spans="1:6" ht="15.75" customHeight="1">
      <c r="A5" s="193"/>
      <c r="B5" s="193"/>
      <c r="C5" s="193"/>
      <c r="D5" s="2"/>
      <c r="E5" s="4"/>
      <c r="F5" s="4"/>
    </row>
    <row r="6" spans="1:6" ht="15.75">
      <c r="A6" s="193"/>
      <c r="B6" s="193"/>
      <c r="C6" s="193"/>
      <c r="D6" s="2"/>
      <c r="E6" s="194" t="s">
        <v>198</v>
      </c>
      <c r="F6" s="194"/>
    </row>
    <row r="7" spans="1:6" ht="20.25">
      <c r="A7" s="195"/>
      <c r="B7" s="195"/>
      <c r="C7" s="195"/>
      <c r="D7" s="2"/>
      <c r="E7" s="196" t="s">
        <v>3</v>
      </c>
      <c r="F7" s="196"/>
    </row>
    <row r="8" spans="1:6" ht="15.75">
      <c r="A8" s="193"/>
      <c r="B8" s="193"/>
      <c r="C8" s="193"/>
      <c r="D8" s="2"/>
      <c r="E8" s="5"/>
      <c r="F8" s="5"/>
    </row>
    <row r="9" spans="1:6" ht="15.75">
      <c r="A9" s="189"/>
      <c r="B9" s="189"/>
      <c r="C9" s="189"/>
      <c r="D9" s="6"/>
      <c r="E9" s="190" t="s">
        <v>197</v>
      </c>
      <c r="F9" s="190"/>
    </row>
    <row r="10" spans="1:6" ht="15.75">
      <c r="A10" s="7"/>
      <c r="B10" s="7"/>
      <c r="C10" s="7"/>
      <c r="D10" s="8"/>
      <c r="E10" s="8"/>
      <c r="F10" s="8"/>
    </row>
    <row r="11" spans="1:6" ht="20.25">
      <c r="A11" s="191" t="s">
        <v>4</v>
      </c>
      <c r="B11" s="191"/>
      <c r="C11" s="191"/>
      <c r="D11" s="191"/>
      <c r="E11" s="191"/>
      <c r="F11" s="191"/>
    </row>
    <row r="12" spans="1:6" ht="20.25">
      <c r="A12" s="191" t="s">
        <v>5</v>
      </c>
      <c r="B12" s="191"/>
      <c r="C12" s="191"/>
      <c r="D12" s="191"/>
      <c r="E12" s="191"/>
      <c r="F12" s="191"/>
    </row>
    <row r="13" spans="1:6" ht="15">
      <c r="A13" s="192"/>
      <c r="B13" s="192"/>
      <c r="C13" s="192"/>
      <c r="D13" s="192"/>
      <c r="E13" s="9"/>
      <c r="F13" s="9"/>
    </row>
    <row r="14" spans="1:6" ht="15.75">
      <c r="A14" s="184"/>
      <c r="B14" s="184"/>
      <c r="C14" s="184"/>
      <c r="D14" s="184"/>
      <c r="E14" s="10" t="s">
        <v>6</v>
      </c>
      <c r="F14" s="11"/>
    </row>
    <row r="15" spans="1:6" ht="15.75">
      <c r="A15" s="184"/>
      <c r="B15" s="184"/>
      <c r="C15" s="184"/>
      <c r="D15" s="184"/>
      <c r="E15" s="10" t="s">
        <v>7</v>
      </c>
      <c r="F15" s="11"/>
    </row>
    <row r="16" spans="1:6" ht="15.75">
      <c r="A16" s="184"/>
      <c r="B16" s="184"/>
      <c r="C16" s="184"/>
      <c r="D16" s="184"/>
      <c r="E16" s="10"/>
      <c r="F16" s="12"/>
    </row>
    <row r="17" spans="1:6" ht="15.75">
      <c r="A17" s="184"/>
      <c r="B17" s="184"/>
      <c r="C17" s="184"/>
      <c r="D17" s="184"/>
      <c r="E17" s="10"/>
      <c r="F17" s="12"/>
    </row>
    <row r="18" spans="1:6" ht="15.75">
      <c r="A18" s="184"/>
      <c r="B18" s="184"/>
      <c r="C18" s="184"/>
      <c r="D18" s="184"/>
      <c r="E18" s="10" t="s">
        <v>8</v>
      </c>
      <c r="F18" s="13" t="s">
        <v>9</v>
      </c>
    </row>
    <row r="19" spans="1:6" ht="15.75">
      <c r="A19" s="184"/>
      <c r="B19" s="184"/>
      <c r="C19" s="184"/>
      <c r="D19" s="184"/>
      <c r="E19" s="10"/>
      <c r="F19" s="12"/>
    </row>
    <row r="20" spans="1:6" ht="15.75">
      <c r="A20" s="184"/>
      <c r="B20" s="184"/>
      <c r="C20" s="184"/>
      <c r="D20" s="184"/>
      <c r="E20" s="10"/>
      <c r="F20" s="12"/>
    </row>
    <row r="21" spans="1:6" ht="15.75">
      <c r="A21" s="184"/>
      <c r="B21" s="184" t="s">
        <v>10</v>
      </c>
      <c r="C21" s="184" t="s">
        <v>10</v>
      </c>
      <c r="D21" s="184" t="s">
        <v>10</v>
      </c>
      <c r="E21" s="10" t="s">
        <v>10</v>
      </c>
      <c r="F21" s="13" t="s">
        <v>11</v>
      </c>
    </row>
    <row r="22" spans="1:6" ht="15.75">
      <c r="A22" s="185"/>
      <c r="B22" s="185" t="s">
        <v>12</v>
      </c>
      <c r="C22" s="185" t="s">
        <v>12</v>
      </c>
      <c r="D22" s="185" t="s">
        <v>12</v>
      </c>
      <c r="E22" s="10" t="s">
        <v>12</v>
      </c>
      <c r="F22" s="13" t="s">
        <v>13</v>
      </c>
    </row>
    <row r="23" spans="1:6" ht="15.75">
      <c r="A23" s="184"/>
      <c r="B23" s="184" t="s">
        <v>14</v>
      </c>
      <c r="C23" s="184" t="s">
        <v>14</v>
      </c>
      <c r="D23" s="184" t="s">
        <v>14</v>
      </c>
      <c r="E23" s="10" t="s">
        <v>14</v>
      </c>
      <c r="F23" s="13"/>
    </row>
    <row r="24" spans="1:6" ht="18.75">
      <c r="A24" s="14"/>
      <c r="B24" s="14"/>
      <c r="C24" s="14"/>
      <c r="D24" s="14"/>
      <c r="E24" s="9"/>
      <c r="F24" s="9"/>
    </row>
    <row r="25" spans="1:6" ht="18.75">
      <c r="A25" s="14"/>
      <c r="B25" s="14"/>
      <c r="C25" s="14"/>
      <c r="D25" s="14"/>
      <c r="E25" s="9"/>
      <c r="F25" s="9"/>
    </row>
    <row r="26" spans="1:6" ht="18.75">
      <c r="A26" s="187" t="s">
        <v>15</v>
      </c>
      <c r="B26" s="187"/>
      <c r="C26" s="187"/>
      <c r="D26" s="187"/>
      <c r="E26" s="187"/>
      <c r="F26" s="187"/>
    </row>
    <row r="27" spans="1:6" ht="18.75">
      <c r="A27" s="188" t="s">
        <v>16</v>
      </c>
      <c r="B27" s="188"/>
      <c r="C27" s="188"/>
      <c r="D27" s="188"/>
      <c r="E27" s="188"/>
      <c r="F27" s="188"/>
    </row>
    <row r="28" spans="1:6" ht="18.75">
      <c r="A28" s="188"/>
      <c r="B28" s="188"/>
      <c r="C28" s="188"/>
      <c r="D28" s="188"/>
      <c r="E28" s="188"/>
      <c r="F28" s="188"/>
    </row>
    <row r="29" spans="1:6" ht="18.75">
      <c r="A29" s="188"/>
      <c r="B29" s="188"/>
      <c r="C29" s="188"/>
      <c r="D29" s="188"/>
      <c r="E29" s="188"/>
      <c r="F29" s="188"/>
    </row>
    <row r="30" spans="1:6" ht="18.75">
      <c r="A30" s="186" t="s">
        <v>17</v>
      </c>
      <c r="B30" s="186"/>
      <c r="C30" s="186"/>
      <c r="D30" s="186"/>
      <c r="E30" s="186"/>
      <c r="F30" s="186"/>
    </row>
    <row r="31" spans="1:6" ht="18.75">
      <c r="A31" s="14"/>
      <c r="B31" s="14"/>
      <c r="C31" s="14"/>
      <c r="D31" s="14"/>
      <c r="E31" s="14"/>
      <c r="F31" s="14"/>
    </row>
    <row r="32" spans="1:6" ht="15">
      <c r="A32" s="9"/>
      <c r="B32" s="9"/>
      <c r="C32" s="9"/>
      <c r="D32" s="9"/>
      <c r="E32" s="9"/>
      <c r="F32" s="9"/>
    </row>
    <row r="33" spans="1:6" ht="18.75">
      <c r="A33" s="186" t="s">
        <v>18</v>
      </c>
      <c r="B33" s="186"/>
      <c r="C33" s="186"/>
      <c r="D33" s="186"/>
      <c r="E33" s="186"/>
      <c r="F33" s="186"/>
    </row>
    <row r="34" spans="1:6" ht="15.75">
      <c r="A34" s="180" t="s">
        <v>19</v>
      </c>
      <c r="B34" s="180"/>
      <c r="C34" s="180"/>
      <c r="D34" s="180"/>
      <c r="E34" s="180"/>
      <c r="F34" s="180"/>
    </row>
    <row r="35" spans="1:6" ht="15.75">
      <c r="A35" s="180"/>
      <c r="B35" s="180"/>
      <c r="C35" s="180"/>
      <c r="D35" s="180"/>
      <c r="E35" s="180"/>
      <c r="F35" s="180"/>
    </row>
    <row r="36" spans="1:6" ht="15.75" hidden="1">
      <c r="A36" s="180"/>
      <c r="B36" s="180"/>
      <c r="C36" s="180"/>
      <c r="D36" s="180"/>
      <c r="E36" s="180"/>
      <c r="F36" s="180"/>
    </row>
    <row r="37" spans="1:6" ht="15.75" hidden="1">
      <c r="A37" s="3"/>
      <c r="B37" s="3"/>
      <c r="C37" s="3"/>
      <c r="D37" s="3"/>
      <c r="E37" s="9"/>
      <c r="F37" s="9"/>
    </row>
    <row r="38" spans="1:6" ht="18.75">
      <c r="A38" s="178" t="s">
        <v>20</v>
      </c>
      <c r="B38" s="178"/>
      <c r="C38" s="178"/>
      <c r="D38" s="178"/>
      <c r="E38" s="178"/>
      <c r="F38" s="178"/>
    </row>
    <row r="39" spans="1:6" ht="15">
      <c r="A39" s="9"/>
      <c r="B39" s="9"/>
      <c r="C39" s="9"/>
      <c r="D39" s="9"/>
      <c r="E39" s="9"/>
      <c r="F39" s="9"/>
    </row>
    <row r="40" spans="1:6" ht="15" hidden="1">
      <c r="A40" s="9"/>
      <c r="B40" s="9"/>
      <c r="C40" s="9"/>
      <c r="D40" s="9"/>
      <c r="E40" s="9"/>
      <c r="F40" s="9"/>
    </row>
    <row r="41" spans="1:6" ht="15" hidden="1">
      <c r="A41" s="9"/>
      <c r="B41" s="9"/>
      <c r="C41" s="9"/>
      <c r="D41" s="9"/>
      <c r="E41" s="9"/>
      <c r="F41" s="9"/>
    </row>
    <row r="42" spans="1:6" ht="36" customHeight="1">
      <c r="A42" s="179" t="s">
        <v>21</v>
      </c>
      <c r="B42" s="179"/>
      <c r="C42" s="179"/>
      <c r="D42" s="179"/>
      <c r="E42" s="179"/>
      <c r="F42" s="179"/>
    </row>
    <row r="43" spans="1:6" ht="70.5" customHeight="1">
      <c r="A43" s="181" t="s">
        <v>22</v>
      </c>
      <c r="B43" s="181"/>
      <c r="C43" s="181"/>
      <c r="D43" s="181"/>
      <c r="E43" s="181"/>
      <c r="F43" s="181"/>
    </row>
    <row r="44" spans="1:6" ht="64.5" customHeight="1">
      <c r="A44" s="182" t="s">
        <v>23</v>
      </c>
      <c r="B44" s="182"/>
      <c r="C44" s="182"/>
      <c r="D44" s="182"/>
      <c r="E44" s="182"/>
      <c r="F44" s="182"/>
    </row>
    <row r="45" spans="1:6" ht="36" customHeight="1" hidden="1">
      <c r="A45" s="183"/>
      <c r="B45" s="183"/>
      <c r="C45" s="183"/>
      <c r="D45" s="183"/>
      <c r="E45" s="183"/>
      <c r="F45" s="183"/>
    </row>
    <row r="46" spans="1:6" ht="36" customHeight="1" hidden="1">
      <c r="A46" s="183"/>
      <c r="B46" s="183"/>
      <c r="C46" s="183"/>
      <c r="D46" s="183"/>
      <c r="E46" s="183"/>
      <c r="F46" s="183"/>
    </row>
    <row r="47" spans="1:6" ht="36" customHeight="1" hidden="1">
      <c r="A47" s="183"/>
      <c r="B47" s="183"/>
      <c r="C47" s="183"/>
      <c r="D47" s="183"/>
      <c r="E47" s="183"/>
      <c r="F47" s="183"/>
    </row>
    <row r="48" spans="1:6" ht="36" customHeight="1" hidden="1">
      <c r="A48" s="183"/>
      <c r="B48" s="183"/>
      <c r="C48" s="183"/>
      <c r="D48" s="183"/>
      <c r="E48" s="183"/>
      <c r="F48" s="183"/>
    </row>
    <row r="49" spans="1:6" ht="36" customHeight="1" hidden="1">
      <c r="A49" s="183"/>
      <c r="B49" s="183"/>
      <c r="C49" s="183"/>
      <c r="D49" s="183"/>
      <c r="E49" s="183"/>
      <c r="F49" s="183"/>
    </row>
    <row r="50" spans="1:6" ht="15">
      <c r="A50" s="9"/>
      <c r="B50" s="9"/>
      <c r="C50" s="9"/>
      <c r="D50" s="9"/>
      <c r="E50" s="9"/>
      <c r="F50" s="9"/>
    </row>
    <row r="51" spans="1:6" ht="39.75" customHeight="1">
      <c r="A51" s="179" t="s">
        <v>24</v>
      </c>
      <c r="B51" s="179"/>
      <c r="C51" s="179"/>
      <c r="D51" s="179"/>
      <c r="E51" s="179"/>
      <c r="F51" s="179"/>
    </row>
    <row r="52" spans="1:6" ht="39.75" customHeight="1">
      <c r="A52" s="181" t="s">
        <v>25</v>
      </c>
      <c r="B52" s="181"/>
      <c r="C52" s="181"/>
      <c r="D52" s="181"/>
      <c r="E52" s="181"/>
      <c r="F52" s="181"/>
    </row>
    <row r="53" spans="1:6" ht="21.75" customHeight="1">
      <c r="A53" s="201"/>
      <c r="B53" s="201"/>
      <c r="C53" s="201"/>
      <c r="D53" s="201"/>
      <c r="E53" s="201"/>
      <c r="F53" s="201"/>
    </row>
    <row r="54" spans="1:6" ht="39.75" customHeight="1" hidden="1">
      <c r="A54" s="201"/>
      <c r="B54" s="201"/>
      <c r="C54" s="201"/>
      <c r="D54" s="201"/>
      <c r="E54" s="201"/>
      <c r="F54" s="201"/>
    </row>
    <row r="55" spans="1:6" ht="39.75" customHeight="1" hidden="1">
      <c r="A55" s="201"/>
      <c r="B55" s="201"/>
      <c r="C55" s="201"/>
      <c r="D55" s="201"/>
      <c r="E55" s="201"/>
      <c r="F55" s="201"/>
    </row>
    <row r="56" spans="1:6" ht="39.75" customHeight="1" hidden="1">
      <c r="A56" s="201"/>
      <c r="B56" s="201"/>
      <c r="C56" s="201"/>
      <c r="D56" s="201"/>
      <c r="E56" s="201"/>
      <c r="F56" s="201"/>
    </row>
    <row r="57" spans="1:6" ht="54" customHeight="1" hidden="1">
      <c r="A57" s="201"/>
      <c r="B57" s="201"/>
      <c r="C57" s="201"/>
      <c r="D57" s="201"/>
      <c r="E57" s="201"/>
      <c r="F57" s="201"/>
    </row>
    <row r="58" spans="1:6" ht="15">
      <c r="A58" s="9"/>
      <c r="B58" s="9"/>
      <c r="C58" s="9"/>
      <c r="D58" s="9"/>
      <c r="E58" s="9"/>
      <c r="F58" s="9"/>
    </row>
    <row r="59" spans="1:6" ht="36.75" customHeight="1">
      <c r="A59" s="179" t="s">
        <v>26</v>
      </c>
      <c r="B59" s="179"/>
      <c r="C59" s="179"/>
      <c r="D59" s="179"/>
      <c r="E59" s="179"/>
      <c r="F59" s="179"/>
    </row>
    <row r="60" spans="1:6" ht="36.75" customHeight="1">
      <c r="A60" s="175" t="s">
        <v>27</v>
      </c>
      <c r="B60" s="175"/>
      <c r="C60" s="175"/>
      <c r="D60" s="175"/>
      <c r="E60" s="175"/>
      <c r="F60" s="175"/>
    </row>
    <row r="61" spans="1:6" ht="36.75" customHeight="1">
      <c r="A61" s="175" t="s">
        <v>28</v>
      </c>
      <c r="B61" s="175"/>
      <c r="C61" s="175"/>
      <c r="D61" s="175"/>
      <c r="E61" s="175"/>
      <c r="F61" s="175"/>
    </row>
    <row r="62" spans="1:6" ht="36.75" customHeight="1">
      <c r="A62" s="175" t="s">
        <v>29</v>
      </c>
      <c r="B62" s="175"/>
      <c r="C62" s="175"/>
      <c r="D62" s="175"/>
      <c r="E62" s="175"/>
      <c r="F62" s="175"/>
    </row>
    <row r="63" spans="1:6" ht="36.75" customHeight="1">
      <c r="A63" s="175" t="s">
        <v>30</v>
      </c>
      <c r="B63" s="175"/>
      <c r="C63" s="175"/>
      <c r="D63" s="175"/>
      <c r="E63" s="175"/>
      <c r="F63" s="175"/>
    </row>
    <row r="64" spans="1:6" ht="54" customHeight="1">
      <c r="A64" s="175" t="s">
        <v>31</v>
      </c>
      <c r="B64" s="175"/>
      <c r="C64" s="175"/>
      <c r="D64" s="175"/>
      <c r="E64" s="175"/>
      <c r="F64" s="175"/>
    </row>
    <row r="65" spans="1:6" ht="15">
      <c r="A65" s="9"/>
      <c r="B65" s="9"/>
      <c r="C65" s="9"/>
      <c r="D65" s="9"/>
      <c r="E65" s="9"/>
      <c r="F65" s="9"/>
    </row>
    <row r="66" spans="1:6" ht="18.75">
      <c r="A66" s="176" t="s">
        <v>32</v>
      </c>
      <c r="B66" s="177"/>
      <c r="C66" s="177"/>
      <c r="D66" s="177"/>
      <c r="E66" s="177"/>
      <c r="F66" s="177"/>
    </row>
    <row r="67" spans="1:6" ht="15">
      <c r="A67" s="15"/>
      <c r="B67" s="15"/>
      <c r="C67" s="15"/>
      <c r="D67" s="15"/>
      <c r="E67" s="15"/>
      <c r="F67" s="15"/>
    </row>
    <row r="68" spans="1:6" ht="18.75">
      <c r="A68" s="174" t="s">
        <v>33</v>
      </c>
      <c r="B68" s="174"/>
      <c r="C68" s="174"/>
      <c r="D68" s="174"/>
      <c r="E68" s="174"/>
      <c r="F68" s="16" t="s">
        <v>34</v>
      </c>
    </row>
    <row r="69" spans="1:6" ht="15.75">
      <c r="A69" s="173" t="s">
        <v>35</v>
      </c>
      <c r="B69" s="173"/>
      <c r="C69" s="173"/>
      <c r="D69" s="173"/>
      <c r="E69" s="173"/>
      <c r="F69" s="18">
        <f>F71+F77</f>
        <v>62077752.22</v>
      </c>
    </row>
    <row r="70" spans="1:6" ht="15.75">
      <c r="A70" s="172" t="s">
        <v>36</v>
      </c>
      <c r="B70" s="172"/>
      <c r="C70" s="172"/>
      <c r="D70" s="172"/>
      <c r="E70" s="172"/>
      <c r="F70" s="19"/>
    </row>
    <row r="71" spans="1:6" ht="15.75">
      <c r="A71" s="172" t="s">
        <v>37</v>
      </c>
      <c r="B71" s="172"/>
      <c r="C71" s="172"/>
      <c r="D71" s="172"/>
      <c r="E71" s="172"/>
      <c r="F71" s="20">
        <f>F73+F74+F75</f>
        <v>53405639.41</v>
      </c>
    </row>
    <row r="72" spans="1:6" ht="15.75">
      <c r="A72" s="172" t="s">
        <v>38</v>
      </c>
      <c r="B72" s="172"/>
      <c r="C72" s="172"/>
      <c r="D72" s="172"/>
      <c r="E72" s="172"/>
      <c r="F72" s="19"/>
    </row>
    <row r="73" spans="1:6" ht="36" customHeight="1">
      <c r="A73" s="158" t="s">
        <v>39</v>
      </c>
      <c r="B73" s="158"/>
      <c r="C73" s="158"/>
      <c r="D73" s="158"/>
      <c r="E73" s="158"/>
      <c r="F73" s="22">
        <v>53405639.41</v>
      </c>
    </row>
    <row r="74" spans="1:6" ht="32.25" customHeight="1">
      <c r="A74" s="158" t="s">
        <v>40</v>
      </c>
      <c r="B74" s="158"/>
      <c r="C74" s="158"/>
      <c r="D74" s="158"/>
      <c r="E74" s="158"/>
      <c r="F74" s="22"/>
    </row>
    <row r="75" spans="1:6" ht="31.5" customHeight="1">
      <c r="A75" s="158" t="s">
        <v>41</v>
      </c>
      <c r="B75" s="158"/>
      <c r="C75" s="158"/>
      <c r="D75" s="158"/>
      <c r="E75" s="158"/>
      <c r="F75" s="22"/>
    </row>
    <row r="76" spans="1:6" ht="15.75">
      <c r="A76" s="158" t="s">
        <v>42</v>
      </c>
      <c r="B76" s="158"/>
      <c r="C76" s="158"/>
      <c r="D76" s="158"/>
      <c r="E76" s="158"/>
      <c r="F76" s="22">
        <v>45372261.59</v>
      </c>
    </row>
    <row r="77" spans="1:6" ht="15.75">
      <c r="A77" s="172" t="s">
        <v>43</v>
      </c>
      <c r="B77" s="172"/>
      <c r="C77" s="172"/>
      <c r="D77" s="172"/>
      <c r="E77" s="172"/>
      <c r="F77" s="23">
        <v>8672112.81</v>
      </c>
    </row>
    <row r="78" spans="1:6" ht="15.75">
      <c r="A78" s="172" t="s">
        <v>38</v>
      </c>
      <c r="B78" s="172"/>
      <c r="C78" s="172"/>
      <c r="D78" s="172"/>
      <c r="E78" s="172"/>
      <c r="F78" s="19"/>
    </row>
    <row r="79" spans="1:6" ht="15.75">
      <c r="A79" s="158" t="s">
        <v>44</v>
      </c>
      <c r="B79" s="158"/>
      <c r="C79" s="158"/>
      <c r="D79" s="158"/>
      <c r="E79" s="158"/>
      <c r="F79" s="22">
        <v>848955</v>
      </c>
    </row>
    <row r="80" spans="1:6" ht="15.75">
      <c r="A80" s="158" t="s">
        <v>45</v>
      </c>
      <c r="B80" s="158"/>
      <c r="C80" s="158"/>
      <c r="D80" s="158"/>
      <c r="E80" s="158"/>
      <c r="F80" s="22"/>
    </row>
    <row r="81" spans="1:6" ht="15.75">
      <c r="A81" s="173" t="s">
        <v>46</v>
      </c>
      <c r="B81" s="173"/>
      <c r="C81" s="173"/>
      <c r="D81" s="173"/>
      <c r="E81" s="173"/>
      <c r="F81" s="18">
        <f>F84+F96</f>
        <v>10488.66</v>
      </c>
    </row>
    <row r="82" spans="1:6" ht="15.75">
      <c r="A82" s="172" t="s">
        <v>36</v>
      </c>
      <c r="B82" s="172"/>
      <c r="C82" s="172"/>
      <c r="D82" s="172"/>
      <c r="E82" s="172"/>
      <c r="F82" s="19"/>
    </row>
    <row r="83" spans="1:6" ht="15.75">
      <c r="A83" s="169" t="s">
        <v>47</v>
      </c>
      <c r="B83" s="170"/>
      <c r="C83" s="170"/>
      <c r="D83" s="170"/>
      <c r="E83" s="171"/>
      <c r="F83" s="22"/>
    </row>
    <row r="84" spans="1:6" ht="32.25" customHeight="1">
      <c r="A84" s="169" t="s">
        <v>48</v>
      </c>
      <c r="B84" s="170"/>
      <c r="C84" s="170"/>
      <c r="D84" s="170"/>
      <c r="E84" s="171"/>
      <c r="F84" s="20">
        <f>F86+F87+F88+F89+F90+F91+F92+F93+F94+F95</f>
        <v>8708.66</v>
      </c>
    </row>
    <row r="85" spans="1:6" ht="15.75">
      <c r="A85" s="172" t="s">
        <v>38</v>
      </c>
      <c r="B85" s="172"/>
      <c r="C85" s="172"/>
      <c r="D85" s="172"/>
      <c r="E85" s="172"/>
      <c r="F85" s="19"/>
    </row>
    <row r="86" spans="1:6" ht="15.75">
      <c r="A86" s="158" t="s">
        <v>49</v>
      </c>
      <c r="B86" s="158"/>
      <c r="C86" s="158"/>
      <c r="D86" s="158"/>
      <c r="E86" s="158"/>
      <c r="F86" s="22">
        <v>8708.66</v>
      </c>
    </row>
    <row r="87" spans="1:6" ht="15.75">
      <c r="A87" s="158" t="s">
        <v>50</v>
      </c>
      <c r="B87" s="158"/>
      <c r="C87" s="158"/>
      <c r="D87" s="158"/>
      <c r="E87" s="158"/>
      <c r="F87" s="22"/>
    </row>
    <row r="88" spans="1:6" ht="15.75">
      <c r="A88" s="158" t="s">
        <v>51</v>
      </c>
      <c r="B88" s="158"/>
      <c r="C88" s="158"/>
      <c r="D88" s="158"/>
      <c r="E88" s="158"/>
      <c r="F88" s="22"/>
    </row>
    <row r="89" spans="1:6" ht="15.75">
      <c r="A89" s="158" t="s">
        <v>52</v>
      </c>
      <c r="B89" s="158"/>
      <c r="C89" s="158"/>
      <c r="D89" s="158"/>
      <c r="E89" s="158"/>
      <c r="F89" s="22"/>
    </row>
    <row r="90" spans="1:6" ht="15.75">
      <c r="A90" s="158" t="s">
        <v>53</v>
      </c>
      <c r="B90" s="158"/>
      <c r="C90" s="158"/>
      <c r="D90" s="158"/>
      <c r="E90" s="158"/>
      <c r="F90" s="22"/>
    </row>
    <row r="91" spans="1:6" ht="15.75">
      <c r="A91" s="158" t="s">
        <v>54</v>
      </c>
      <c r="B91" s="158"/>
      <c r="C91" s="158"/>
      <c r="D91" s="158"/>
      <c r="E91" s="158"/>
      <c r="F91" s="22"/>
    </row>
    <row r="92" spans="1:6" ht="15.75">
      <c r="A92" s="158" t="s">
        <v>55</v>
      </c>
      <c r="B92" s="158"/>
      <c r="C92" s="158"/>
      <c r="D92" s="158"/>
      <c r="E92" s="158"/>
      <c r="F92" s="22"/>
    </row>
    <row r="93" spans="1:6" ht="15.75">
      <c r="A93" s="158" t="s">
        <v>56</v>
      </c>
      <c r="B93" s="158"/>
      <c r="C93" s="158"/>
      <c r="D93" s="158"/>
      <c r="E93" s="158"/>
      <c r="F93" s="22"/>
    </row>
    <row r="94" spans="1:6" ht="15.75">
      <c r="A94" s="158" t="s">
        <v>57</v>
      </c>
      <c r="B94" s="158"/>
      <c r="C94" s="158"/>
      <c r="D94" s="158"/>
      <c r="E94" s="158"/>
      <c r="F94" s="22"/>
    </row>
    <row r="95" spans="1:6" ht="15.75">
      <c r="A95" s="158" t="s">
        <v>58</v>
      </c>
      <c r="B95" s="158"/>
      <c r="C95" s="158"/>
      <c r="D95" s="158"/>
      <c r="E95" s="158"/>
      <c r="F95" s="22"/>
    </row>
    <row r="96" spans="1:6" ht="15.75">
      <c r="A96" s="172" t="s">
        <v>59</v>
      </c>
      <c r="B96" s="172"/>
      <c r="C96" s="172"/>
      <c r="D96" s="172"/>
      <c r="E96" s="172"/>
      <c r="F96" s="20">
        <f>F99+F100+F101+F102+F103+F104+F105+F106+F107+F98</f>
        <v>1780</v>
      </c>
    </row>
    <row r="97" spans="1:6" ht="15.75">
      <c r="A97" s="172" t="s">
        <v>38</v>
      </c>
      <c r="B97" s="172"/>
      <c r="C97" s="172"/>
      <c r="D97" s="172"/>
      <c r="E97" s="172"/>
      <c r="F97" s="22"/>
    </row>
    <row r="98" spans="1:6" ht="15.75">
      <c r="A98" s="158" t="s">
        <v>60</v>
      </c>
      <c r="B98" s="158"/>
      <c r="C98" s="158"/>
      <c r="D98" s="158"/>
      <c r="E98" s="158"/>
      <c r="F98" s="22">
        <v>1780</v>
      </c>
    </row>
    <row r="99" spans="1:6" ht="15.75">
      <c r="A99" s="158" t="s">
        <v>61</v>
      </c>
      <c r="B99" s="158"/>
      <c r="C99" s="158"/>
      <c r="D99" s="158"/>
      <c r="E99" s="158"/>
      <c r="F99" s="22"/>
    </row>
    <row r="100" spans="1:6" ht="15.75">
      <c r="A100" s="158" t="s">
        <v>62</v>
      </c>
      <c r="B100" s="158"/>
      <c r="C100" s="158"/>
      <c r="D100" s="158"/>
      <c r="E100" s="158"/>
      <c r="F100" s="22"/>
    </row>
    <row r="101" spans="1:6" ht="15.75">
      <c r="A101" s="158" t="s">
        <v>63</v>
      </c>
      <c r="B101" s="158"/>
      <c r="C101" s="158"/>
      <c r="D101" s="158"/>
      <c r="E101" s="158"/>
      <c r="F101" s="22"/>
    </row>
    <row r="102" spans="1:6" ht="15.75">
      <c r="A102" s="158" t="s">
        <v>64</v>
      </c>
      <c r="B102" s="158"/>
      <c r="C102" s="158"/>
      <c r="D102" s="158"/>
      <c r="E102" s="158"/>
      <c r="F102" s="22"/>
    </row>
    <row r="103" spans="1:6" ht="15.75">
      <c r="A103" s="158" t="s">
        <v>65</v>
      </c>
      <c r="B103" s="158"/>
      <c r="C103" s="158"/>
      <c r="D103" s="158"/>
      <c r="E103" s="158"/>
      <c r="F103" s="22"/>
    </row>
    <row r="104" spans="1:6" ht="15.75">
      <c r="A104" s="158" t="s">
        <v>66</v>
      </c>
      <c r="B104" s="158"/>
      <c r="C104" s="158"/>
      <c r="D104" s="158"/>
      <c r="E104" s="158"/>
      <c r="F104" s="22"/>
    </row>
    <row r="105" spans="1:6" ht="15.75">
      <c r="A105" s="158" t="s">
        <v>67</v>
      </c>
      <c r="B105" s="158"/>
      <c r="C105" s="158"/>
      <c r="D105" s="158"/>
      <c r="E105" s="158"/>
      <c r="F105" s="22"/>
    </row>
    <row r="106" spans="1:6" ht="15.75">
      <c r="A106" s="158" t="s">
        <v>68</v>
      </c>
      <c r="B106" s="158"/>
      <c r="C106" s="158"/>
      <c r="D106" s="158"/>
      <c r="E106" s="158"/>
      <c r="F106" s="22"/>
    </row>
    <row r="107" spans="1:6" ht="15.75">
      <c r="A107" s="158" t="s">
        <v>69</v>
      </c>
      <c r="B107" s="158"/>
      <c r="C107" s="158"/>
      <c r="D107" s="158"/>
      <c r="E107" s="158"/>
      <c r="F107" s="22"/>
    </row>
    <row r="108" spans="1:6" ht="15.75">
      <c r="A108" s="173" t="s">
        <v>70</v>
      </c>
      <c r="B108" s="173"/>
      <c r="C108" s="173"/>
      <c r="D108" s="173"/>
      <c r="E108" s="173"/>
      <c r="F108" s="18">
        <f>F110+F111+F126</f>
        <v>87557.57</v>
      </c>
    </row>
    <row r="109" spans="1:6" ht="15.75">
      <c r="A109" s="172" t="s">
        <v>36</v>
      </c>
      <c r="B109" s="172"/>
      <c r="C109" s="172"/>
      <c r="D109" s="172"/>
      <c r="E109" s="172"/>
      <c r="F109" s="19"/>
    </row>
    <row r="110" spans="1:6" ht="15.75">
      <c r="A110" s="172" t="s">
        <v>71</v>
      </c>
      <c r="B110" s="172"/>
      <c r="C110" s="172"/>
      <c r="D110" s="172"/>
      <c r="E110" s="172"/>
      <c r="F110" s="23"/>
    </row>
    <row r="111" spans="1:6" ht="30" customHeight="1">
      <c r="A111" s="169" t="s">
        <v>72</v>
      </c>
      <c r="B111" s="170"/>
      <c r="C111" s="170"/>
      <c r="D111" s="170"/>
      <c r="E111" s="171"/>
      <c r="F111" s="20">
        <f>F113+F114+F115+F116+F117+F118+F119+F120+F121+F122+F123+F124+F125</f>
        <v>87557.57</v>
      </c>
    </row>
    <row r="112" spans="1:6" ht="15.75">
      <c r="A112" s="172" t="s">
        <v>38</v>
      </c>
      <c r="B112" s="172"/>
      <c r="C112" s="172"/>
      <c r="D112" s="172"/>
      <c r="E112" s="172"/>
      <c r="F112" s="22"/>
    </row>
    <row r="113" spans="1:6" ht="15.75">
      <c r="A113" s="158" t="s">
        <v>73</v>
      </c>
      <c r="B113" s="158"/>
      <c r="C113" s="158"/>
      <c r="D113" s="158"/>
      <c r="E113" s="158"/>
      <c r="F113" s="22"/>
    </row>
    <row r="114" spans="1:6" ht="15.75">
      <c r="A114" s="158" t="s">
        <v>74</v>
      </c>
      <c r="B114" s="158"/>
      <c r="C114" s="158"/>
      <c r="D114" s="158"/>
      <c r="E114" s="158"/>
      <c r="F114" s="22"/>
    </row>
    <row r="115" spans="1:6" ht="15.75">
      <c r="A115" s="158" t="s">
        <v>75</v>
      </c>
      <c r="B115" s="158"/>
      <c r="C115" s="158"/>
      <c r="D115" s="158"/>
      <c r="E115" s="158"/>
      <c r="F115" s="22"/>
    </row>
    <row r="116" spans="1:6" ht="15.75">
      <c r="A116" s="158" t="s">
        <v>76</v>
      </c>
      <c r="B116" s="158"/>
      <c r="C116" s="158"/>
      <c r="D116" s="158"/>
      <c r="E116" s="158"/>
      <c r="F116" s="22">
        <v>4768.42</v>
      </c>
    </row>
    <row r="117" spans="1:6" ht="15.75">
      <c r="A117" s="158" t="s">
        <v>77</v>
      </c>
      <c r="B117" s="158"/>
      <c r="C117" s="158"/>
      <c r="D117" s="158"/>
      <c r="E117" s="158"/>
      <c r="F117" s="22">
        <v>5550.4</v>
      </c>
    </row>
    <row r="118" spans="1:6" ht="15.75">
      <c r="A118" s="158" t="s">
        <v>78</v>
      </c>
      <c r="B118" s="158"/>
      <c r="C118" s="158"/>
      <c r="D118" s="158"/>
      <c r="E118" s="158"/>
      <c r="F118" s="22">
        <v>77238.75</v>
      </c>
    </row>
    <row r="119" spans="1:6" ht="15.75">
      <c r="A119" s="158" t="s">
        <v>79</v>
      </c>
      <c r="B119" s="158"/>
      <c r="C119" s="158"/>
      <c r="D119" s="158"/>
      <c r="E119" s="158"/>
      <c r="F119" s="22"/>
    </row>
    <row r="120" spans="1:6" ht="15.75">
      <c r="A120" s="158" t="s">
        <v>80</v>
      </c>
      <c r="B120" s="158"/>
      <c r="C120" s="158"/>
      <c r="D120" s="158"/>
      <c r="E120" s="158"/>
      <c r="F120" s="22"/>
    </row>
    <row r="121" spans="1:6" ht="15.75">
      <c r="A121" s="158" t="s">
        <v>81</v>
      </c>
      <c r="B121" s="158"/>
      <c r="C121" s="158"/>
      <c r="D121" s="158"/>
      <c r="E121" s="158"/>
      <c r="F121" s="22"/>
    </row>
    <row r="122" spans="1:6" ht="15.75">
      <c r="A122" s="158" t="s">
        <v>82</v>
      </c>
      <c r="B122" s="158"/>
      <c r="C122" s="158"/>
      <c r="D122" s="158"/>
      <c r="E122" s="158"/>
      <c r="F122" s="22"/>
    </row>
    <row r="123" spans="1:6" ht="15.75">
      <c r="A123" s="158" t="s">
        <v>83</v>
      </c>
      <c r="B123" s="158"/>
      <c r="C123" s="158"/>
      <c r="D123" s="158"/>
      <c r="E123" s="158"/>
      <c r="F123" s="22"/>
    </row>
    <row r="124" spans="1:6" ht="15.75">
      <c r="A124" s="158" t="s">
        <v>84</v>
      </c>
      <c r="B124" s="158"/>
      <c r="C124" s="158"/>
      <c r="D124" s="158"/>
      <c r="E124" s="158"/>
      <c r="F124" s="22"/>
    </row>
    <row r="125" spans="1:6" ht="15.75">
      <c r="A125" s="158" t="s">
        <v>85</v>
      </c>
      <c r="B125" s="158"/>
      <c r="C125" s="158"/>
      <c r="D125" s="158"/>
      <c r="E125" s="158"/>
      <c r="F125" s="22"/>
    </row>
    <row r="126" spans="1:6" ht="30.75" customHeight="1">
      <c r="A126" s="169" t="s">
        <v>86</v>
      </c>
      <c r="B126" s="170"/>
      <c r="C126" s="170"/>
      <c r="D126" s="170"/>
      <c r="E126" s="171"/>
      <c r="F126" s="20">
        <f>F128+F129+F130+F131+F132+F133+F134+F135+F136+F137+F138+F139+F140</f>
        <v>0</v>
      </c>
    </row>
    <row r="127" spans="1:6" ht="15.75">
      <c r="A127" s="172" t="s">
        <v>38</v>
      </c>
      <c r="B127" s="172"/>
      <c r="C127" s="172"/>
      <c r="D127" s="172"/>
      <c r="E127" s="172"/>
      <c r="F127" s="19"/>
    </row>
    <row r="128" spans="1:6" ht="15.75">
      <c r="A128" s="158" t="s">
        <v>87</v>
      </c>
      <c r="B128" s="158"/>
      <c r="C128" s="158"/>
      <c r="D128" s="158"/>
      <c r="E128" s="158"/>
      <c r="F128" s="22"/>
    </row>
    <row r="129" spans="1:6" ht="15.75">
      <c r="A129" s="158" t="s">
        <v>88</v>
      </c>
      <c r="B129" s="158"/>
      <c r="C129" s="158"/>
      <c r="D129" s="158"/>
      <c r="E129" s="158"/>
      <c r="F129" s="22"/>
    </row>
    <row r="130" spans="1:6" ht="15.75">
      <c r="A130" s="158" t="s">
        <v>89</v>
      </c>
      <c r="B130" s="158"/>
      <c r="C130" s="158"/>
      <c r="D130" s="158"/>
      <c r="E130" s="158"/>
      <c r="F130" s="22"/>
    </row>
    <row r="131" spans="1:6" ht="15.75">
      <c r="A131" s="158" t="s">
        <v>90</v>
      </c>
      <c r="B131" s="158"/>
      <c r="C131" s="158"/>
      <c r="D131" s="158"/>
      <c r="E131" s="158"/>
      <c r="F131" s="22"/>
    </row>
    <row r="132" spans="1:6" ht="15.75">
      <c r="A132" s="158" t="s">
        <v>91</v>
      </c>
      <c r="B132" s="158"/>
      <c r="C132" s="158"/>
      <c r="D132" s="158"/>
      <c r="E132" s="158"/>
      <c r="F132" s="22"/>
    </row>
    <row r="133" spans="1:6" ht="15.75">
      <c r="A133" s="158" t="s">
        <v>92</v>
      </c>
      <c r="B133" s="158"/>
      <c r="C133" s="158"/>
      <c r="D133" s="158"/>
      <c r="E133" s="158"/>
      <c r="F133" s="22"/>
    </row>
    <row r="134" spans="1:6" ht="15.75">
      <c r="A134" s="158" t="s">
        <v>93</v>
      </c>
      <c r="B134" s="158"/>
      <c r="C134" s="158"/>
      <c r="D134" s="158"/>
      <c r="E134" s="158"/>
      <c r="F134" s="22"/>
    </row>
    <row r="135" spans="1:6" ht="15.75">
      <c r="A135" s="158" t="s">
        <v>94</v>
      </c>
      <c r="B135" s="158"/>
      <c r="C135" s="158"/>
      <c r="D135" s="158"/>
      <c r="E135" s="158"/>
      <c r="F135" s="22"/>
    </row>
    <row r="136" spans="1:6" ht="15.75">
      <c r="A136" s="158" t="s">
        <v>95</v>
      </c>
      <c r="B136" s="158"/>
      <c r="C136" s="158"/>
      <c r="D136" s="158"/>
      <c r="E136" s="158"/>
      <c r="F136" s="22"/>
    </row>
    <row r="137" spans="1:6" ht="15.75">
      <c r="A137" s="158" t="s">
        <v>96</v>
      </c>
      <c r="B137" s="158"/>
      <c r="C137" s="158"/>
      <c r="D137" s="158"/>
      <c r="E137" s="158"/>
      <c r="F137" s="22"/>
    </row>
    <row r="138" spans="1:6" ht="15.75">
      <c r="A138" s="158" t="s">
        <v>97</v>
      </c>
      <c r="B138" s="158"/>
      <c r="C138" s="158"/>
      <c r="D138" s="158"/>
      <c r="E138" s="158"/>
      <c r="F138" s="22"/>
    </row>
    <row r="139" spans="1:6" ht="15.75">
      <c r="A139" s="158" t="s">
        <v>98</v>
      </c>
      <c r="B139" s="158"/>
      <c r="C139" s="158"/>
      <c r="D139" s="158"/>
      <c r="E139" s="158"/>
      <c r="F139" s="22"/>
    </row>
    <row r="140" spans="1:6" ht="15.75">
      <c r="A140" s="158" t="s">
        <v>99</v>
      </c>
      <c r="B140" s="158"/>
      <c r="C140" s="158"/>
      <c r="D140" s="158"/>
      <c r="E140" s="158"/>
      <c r="F140" s="22"/>
    </row>
    <row r="141" spans="1:6" ht="15.75">
      <c r="A141" s="24"/>
      <c r="B141" s="24"/>
      <c r="C141" s="24"/>
      <c r="D141" s="24"/>
      <c r="E141" s="24"/>
      <c r="F141" s="25"/>
    </row>
    <row r="142" spans="1:6" ht="15.75">
      <c r="A142" s="24"/>
      <c r="B142" s="24"/>
      <c r="C142" s="24"/>
      <c r="D142" s="24"/>
      <c r="E142" s="24"/>
      <c r="F142" s="25"/>
    </row>
    <row r="143" spans="1:6" ht="15.75">
      <c r="A143" s="24"/>
      <c r="B143" s="24"/>
      <c r="C143" s="24"/>
      <c r="D143" s="24"/>
      <c r="E143" s="24"/>
      <c r="F143" s="25"/>
    </row>
    <row r="144" spans="1:6" ht="15.75">
      <c r="A144" s="24"/>
      <c r="B144" s="24"/>
      <c r="C144" s="24"/>
      <c r="D144" s="24"/>
      <c r="E144" s="24"/>
      <c r="F144" s="25"/>
    </row>
    <row r="145" spans="1:6" ht="15">
      <c r="A145" s="15"/>
      <c r="B145" s="15"/>
      <c r="C145" s="15"/>
      <c r="D145" s="15"/>
      <c r="E145" s="15"/>
      <c r="F145" s="15"/>
    </row>
    <row r="146" spans="1:6" ht="18.75">
      <c r="A146" s="159" t="s">
        <v>100</v>
      </c>
      <c r="B146" s="159"/>
      <c r="C146" s="159"/>
      <c r="D146" s="159"/>
      <c r="E146" s="159"/>
      <c r="F146" s="159"/>
    </row>
    <row r="147" spans="1:6" ht="15.75" thickBot="1">
      <c r="A147" s="15"/>
      <c r="B147" s="15"/>
      <c r="C147" s="15"/>
      <c r="D147" s="15"/>
      <c r="E147" s="15"/>
      <c r="F147" s="15"/>
    </row>
    <row r="148" spans="1:6" ht="32.25" thickBot="1">
      <c r="A148" s="160" t="s">
        <v>33</v>
      </c>
      <c r="B148" s="161" t="s">
        <v>101</v>
      </c>
      <c r="C148" s="162"/>
      <c r="D148" s="26" t="s">
        <v>102</v>
      </c>
      <c r="E148" s="26" t="s">
        <v>103</v>
      </c>
      <c r="F148" s="26" t="s">
        <v>104</v>
      </c>
    </row>
    <row r="149" spans="1:6" ht="16.5" thickBot="1">
      <c r="A149" s="160"/>
      <c r="B149" s="163"/>
      <c r="C149" s="164"/>
      <c r="D149" s="26" t="s">
        <v>105</v>
      </c>
      <c r="E149" s="26" t="s">
        <v>106</v>
      </c>
      <c r="F149" s="26" t="s">
        <v>107</v>
      </c>
    </row>
    <row r="150" spans="1:6" ht="32.25" customHeight="1" thickBot="1">
      <c r="A150" s="160"/>
      <c r="B150" s="165"/>
      <c r="C150" s="166"/>
      <c r="D150" s="160" t="s">
        <v>108</v>
      </c>
      <c r="E150" s="160"/>
      <c r="F150" s="160"/>
    </row>
    <row r="151" spans="1:6" ht="31.5">
      <c r="A151" s="27" t="s">
        <v>109</v>
      </c>
      <c r="B151" s="167">
        <f>D151+E151+F151</f>
        <v>0</v>
      </c>
      <c r="C151" s="168"/>
      <c r="D151" s="28"/>
      <c r="E151" s="28"/>
      <c r="F151" s="28"/>
    </row>
    <row r="152" spans="1:6" ht="15.75">
      <c r="A152" s="27" t="s">
        <v>110</v>
      </c>
      <c r="B152" s="154">
        <f>D152+F152+E152</f>
        <v>74030076</v>
      </c>
      <c r="C152" s="155"/>
      <c r="D152" s="29">
        <f>D154+D155+D158+D162</f>
        <v>24259678</v>
      </c>
      <c r="E152" s="29">
        <f>E154+E155+E158+E162</f>
        <v>25253599</v>
      </c>
      <c r="F152" s="29">
        <f>F154+F155+F158+F162</f>
        <v>24516799</v>
      </c>
    </row>
    <row r="153" spans="1:6" ht="15.75">
      <c r="A153" s="21" t="s">
        <v>38</v>
      </c>
      <c r="B153" s="152" t="s">
        <v>111</v>
      </c>
      <c r="C153" s="153"/>
      <c r="D153" s="32" t="s">
        <v>111</v>
      </c>
      <c r="E153" s="32" t="s">
        <v>111</v>
      </c>
      <c r="F153" s="32" t="s">
        <v>111</v>
      </c>
    </row>
    <row r="154" spans="1:6" ht="31.5">
      <c r="A154" s="17" t="s">
        <v>112</v>
      </c>
      <c r="B154" s="143">
        <f>D154+E154+F154</f>
        <v>73266486</v>
      </c>
      <c r="C154" s="144"/>
      <c r="D154" s="35">
        <f>D172</f>
        <v>23814088</v>
      </c>
      <c r="E154" s="35">
        <f>E172</f>
        <v>24935599</v>
      </c>
      <c r="F154" s="35">
        <f>F172</f>
        <v>24516799</v>
      </c>
    </row>
    <row r="155" spans="1:6" ht="15.75">
      <c r="A155" s="17" t="s">
        <v>113</v>
      </c>
      <c r="B155" s="143">
        <f>D155+E155+F155</f>
        <v>657780</v>
      </c>
      <c r="C155" s="144"/>
      <c r="D155" s="36">
        <f>SUM(D156:D157)</f>
        <v>339780</v>
      </c>
      <c r="E155" s="36">
        <f>SUM(E156:E157)</f>
        <v>318000</v>
      </c>
      <c r="F155" s="36">
        <f>SUM(F156:F157)</f>
        <v>0</v>
      </c>
    </row>
    <row r="156" spans="1:6" ht="15.75">
      <c r="A156" s="37"/>
      <c r="B156" s="156">
        <f>D156+E156+F156</f>
        <v>657780</v>
      </c>
      <c r="C156" s="157"/>
      <c r="D156" s="38">
        <f>D269</f>
        <v>339780</v>
      </c>
      <c r="E156" s="38">
        <f>E269</f>
        <v>318000</v>
      </c>
      <c r="F156" s="38">
        <f>F269</f>
        <v>0</v>
      </c>
    </row>
    <row r="157" spans="1:6" ht="15.75">
      <c r="A157" s="17"/>
      <c r="B157" s="33"/>
      <c r="C157" s="34"/>
      <c r="D157" s="36"/>
      <c r="E157" s="36"/>
      <c r="F157" s="36"/>
    </row>
    <row r="158" spans="1:6" ht="110.25">
      <c r="A158" s="17" t="s">
        <v>114</v>
      </c>
      <c r="B158" s="143">
        <f>D158+E158+F158</f>
        <v>0</v>
      </c>
      <c r="C158" s="144"/>
      <c r="D158" s="36">
        <f>SUM(D160:D161)</f>
        <v>0</v>
      </c>
      <c r="E158" s="36">
        <f>SUM(E160:E161)</f>
        <v>0</v>
      </c>
      <c r="F158" s="36">
        <f>SUM(F160:F161)</f>
        <v>0</v>
      </c>
    </row>
    <row r="159" spans="1:6" ht="15.75">
      <c r="A159" s="21" t="s">
        <v>38</v>
      </c>
      <c r="B159" s="152" t="s">
        <v>111</v>
      </c>
      <c r="C159" s="153"/>
      <c r="D159" s="32" t="s">
        <v>111</v>
      </c>
      <c r="E159" s="32" t="s">
        <v>111</v>
      </c>
      <c r="F159" s="32" t="s">
        <v>111</v>
      </c>
    </row>
    <row r="160" spans="1:6" ht="15.75">
      <c r="A160" s="39"/>
      <c r="B160" s="152">
        <f>D160+E160+F160</f>
        <v>0</v>
      </c>
      <c r="C160" s="153"/>
      <c r="D160" s="40"/>
      <c r="E160" s="40"/>
      <c r="F160" s="40"/>
    </row>
    <row r="161" spans="1:6" ht="15.75">
      <c r="A161" s="21"/>
      <c r="B161" s="30"/>
      <c r="C161" s="31"/>
      <c r="D161" s="32"/>
      <c r="E161" s="32"/>
      <c r="F161" s="32"/>
    </row>
    <row r="162" spans="1:6" ht="31.5">
      <c r="A162" s="17" t="s">
        <v>115</v>
      </c>
      <c r="B162" s="143">
        <f>D162+F162+E162</f>
        <v>105810</v>
      </c>
      <c r="C162" s="144"/>
      <c r="D162" s="36">
        <f>SUM(D164:D165)</f>
        <v>105810</v>
      </c>
      <c r="E162" s="36">
        <f>SUM(E164:E165)</f>
        <v>0</v>
      </c>
      <c r="F162" s="36">
        <f>SUM(F164:F165)</f>
        <v>0</v>
      </c>
    </row>
    <row r="163" spans="1:6" ht="15.75">
      <c r="A163" s="21" t="s">
        <v>38</v>
      </c>
      <c r="B163" s="152" t="s">
        <v>111</v>
      </c>
      <c r="C163" s="153"/>
      <c r="D163" s="32" t="s">
        <v>111</v>
      </c>
      <c r="E163" s="32" t="s">
        <v>111</v>
      </c>
      <c r="F163" s="32" t="s">
        <v>111</v>
      </c>
    </row>
    <row r="164" spans="1:6" ht="15.75">
      <c r="A164" s="39"/>
      <c r="B164" s="152">
        <f>D164+F164+E164</f>
        <v>105810</v>
      </c>
      <c r="C164" s="153"/>
      <c r="D164" s="40">
        <f>D282</f>
        <v>105810</v>
      </c>
      <c r="E164" s="40">
        <f>E282</f>
        <v>0</v>
      </c>
      <c r="F164" s="40">
        <f>F282</f>
        <v>0</v>
      </c>
    </row>
    <row r="165" spans="1:6" ht="15.75">
      <c r="A165" s="21"/>
      <c r="B165" s="30"/>
      <c r="C165" s="31"/>
      <c r="D165" s="32"/>
      <c r="E165" s="32"/>
      <c r="F165" s="32"/>
    </row>
    <row r="166" spans="1:6" ht="32.25" thickBot="1">
      <c r="A166" s="17" t="s">
        <v>116</v>
      </c>
      <c r="B166" s="143">
        <f>B151+B152-C170</f>
        <v>0</v>
      </c>
      <c r="C166" s="144"/>
      <c r="D166" s="41">
        <f>D151+D152-D170</f>
        <v>0</v>
      </c>
      <c r="E166" s="41">
        <f>E151+E152-E170</f>
        <v>0</v>
      </c>
      <c r="F166" s="41">
        <f>F151+F152-F170</f>
        <v>0</v>
      </c>
    </row>
    <row r="167" spans="1:6" ht="32.25" thickBot="1">
      <c r="A167" s="145" t="s">
        <v>33</v>
      </c>
      <c r="B167" s="148" t="s">
        <v>117</v>
      </c>
      <c r="C167" s="148" t="s">
        <v>101</v>
      </c>
      <c r="D167" s="42" t="s">
        <v>102</v>
      </c>
      <c r="E167" s="42" t="s">
        <v>103</v>
      </c>
      <c r="F167" s="42" t="s">
        <v>104</v>
      </c>
    </row>
    <row r="168" spans="1:6" ht="16.5" thickBot="1">
      <c r="A168" s="146"/>
      <c r="B168" s="148"/>
      <c r="C168" s="148"/>
      <c r="D168" s="42" t="s">
        <v>105</v>
      </c>
      <c r="E168" s="42" t="s">
        <v>106</v>
      </c>
      <c r="F168" s="42" t="s">
        <v>107</v>
      </c>
    </row>
    <row r="169" spans="1:6" ht="50.25" customHeight="1" thickBot="1">
      <c r="A169" s="147"/>
      <c r="B169" s="148"/>
      <c r="C169" s="148"/>
      <c r="D169" s="148" t="s">
        <v>108</v>
      </c>
      <c r="E169" s="148"/>
      <c r="F169" s="148"/>
    </row>
    <row r="170" spans="1:6" ht="15.75">
      <c r="A170" s="27" t="s">
        <v>118</v>
      </c>
      <c r="B170" s="43" t="s">
        <v>119</v>
      </c>
      <c r="C170" s="44">
        <f>D170+E170+F170</f>
        <v>74030076</v>
      </c>
      <c r="D170" s="28">
        <f>D172+D269+D282</f>
        <v>24259678</v>
      </c>
      <c r="E170" s="45">
        <f>E172+E269+E282</f>
        <v>25253599</v>
      </c>
      <c r="F170" s="45">
        <f>F172+F269+F282</f>
        <v>24516799</v>
      </c>
    </row>
    <row r="171" spans="1:6" ht="15.75">
      <c r="A171" s="46" t="s">
        <v>38</v>
      </c>
      <c r="B171" s="47" t="s">
        <v>119</v>
      </c>
      <c r="C171" s="48" t="s">
        <v>111</v>
      </c>
      <c r="D171" s="48" t="s">
        <v>111</v>
      </c>
      <c r="E171" s="48" t="s">
        <v>111</v>
      </c>
      <c r="F171" s="48" t="s">
        <v>111</v>
      </c>
    </row>
    <row r="172" spans="1:6" ht="63">
      <c r="A172" s="17" t="s">
        <v>120</v>
      </c>
      <c r="B172" s="49" t="s">
        <v>119</v>
      </c>
      <c r="C172" s="50">
        <f aca="true" t="shared" si="0" ref="C172:C206">D172+E172+F172</f>
        <v>73266486</v>
      </c>
      <c r="D172" s="51">
        <f>D173+D207+D190</f>
        <v>23814088</v>
      </c>
      <c r="E172" s="51">
        <f>E173+E207+E190</f>
        <v>24935599</v>
      </c>
      <c r="F172" s="51">
        <f>F173+F207+F190</f>
        <v>24516799</v>
      </c>
    </row>
    <row r="173" spans="1:6" ht="31.5">
      <c r="A173" s="52" t="s">
        <v>121</v>
      </c>
      <c r="B173" s="53" t="s">
        <v>119</v>
      </c>
      <c r="C173" s="54">
        <f t="shared" si="0"/>
        <v>42514675</v>
      </c>
      <c r="D173" s="55">
        <f>D174+D178+D184+D186+D187</f>
        <v>14583081</v>
      </c>
      <c r="E173" s="55">
        <f>E174+E178+E184+E186+E187</f>
        <v>13965797</v>
      </c>
      <c r="F173" s="55">
        <f>F174+F178+F184+F186+F187</f>
        <v>13965797</v>
      </c>
    </row>
    <row r="174" spans="1:6" ht="31.5">
      <c r="A174" s="56" t="s">
        <v>122</v>
      </c>
      <c r="B174" s="57">
        <v>210</v>
      </c>
      <c r="C174" s="58">
        <f t="shared" si="0"/>
        <v>38603536</v>
      </c>
      <c r="D174" s="58">
        <f>D175+D176+D177</f>
        <v>13527822</v>
      </c>
      <c r="E174" s="58">
        <f>E175+E176+E177</f>
        <v>12537857</v>
      </c>
      <c r="F174" s="58">
        <f>F175+F176+F177</f>
        <v>12537857</v>
      </c>
    </row>
    <row r="175" spans="1:6" ht="15.75">
      <c r="A175" s="59" t="s">
        <v>123</v>
      </c>
      <c r="B175" s="60">
        <v>211</v>
      </c>
      <c r="C175" s="61">
        <f t="shared" si="0"/>
        <v>29558169</v>
      </c>
      <c r="D175" s="62">
        <v>10359617</v>
      </c>
      <c r="E175" s="62">
        <v>9599276</v>
      </c>
      <c r="F175" s="62">
        <v>9599276</v>
      </c>
    </row>
    <row r="176" spans="1:6" ht="15.75">
      <c r="A176" s="59" t="s">
        <v>124</v>
      </c>
      <c r="B176" s="60">
        <v>212</v>
      </c>
      <c r="C176" s="61">
        <f t="shared" si="0"/>
        <v>118800</v>
      </c>
      <c r="D176" s="62">
        <v>39600</v>
      </c>
      <c r="E176" s="62">
        <v>39600</v>
      </c>
      <c r="F176" s="62">
        <v>39600</v>
      </c>
    </row>
    <row r="177" spans="1:6" ht="15.75">
      <c r="A177" s="59" t="s">
        <v>125</v>
      </c>
      <c r="B177" s="60">
        <v>213</v>
      </c>
      <c r="C177" s="61">
        <f t="shared" si="0"/>
        <v>8926567</v>
      </c>
      <c r="D177" s="62">
        <v>3128605</v>
      </c>
      <c r="E177" s="62">
        <v>2898981</v>
      </c>
      <c r="F177" s="62">
        <v>2898981</v>
      </c>
    </row>
    <row r="178" spans="1:6" ht="15.75">
      <c r="A178" s="56" t="s">
        <v>126</v>
      </c>
      <c r="B178" s="57">
        <v>220</v>
      </c>
      <c r="C178" s="58">
        <f t="shared" si="0"/>
        <v>596650</v>
      </c>
      <c r="D178" s="58">
        <f>D179+D180+D181+D182+D183</f>
        <v>176950</v>
      </c>
      <c r="E178" s="58">
        <f>E179+E180+E181+E182+E183</f>
        <v>209850</v>
      </c>
      <c r="F178" s="58">
        <f>F179+F180+F181+F182+F183</f>
        <v>209850</v>
      </c>
    </row>
    <row r="179" spans="1:6" ht="15.75">
      <c r="A179" s="59" t="s">
        <v>127</v>
      </c>
      <c r="B179" s="60">
        <v>221</v>
      </c>
      <c r="C179" s="61">
        <f t="shared" si="0"/>
        <v>156000</v>
      </c>
      <c r="D179" s="63">
        <v>52000</v>
      </c>
      <c r="E179" s="63">
        <v>52000</v>
      </c>
      <c r="F179" s="63">
        <v>52000</v>
      </c>
    </row>
    <row r="180" spans="1:6" ht="15.75">
      <c r="A180" s="59" t="s">
        <v>128</v>
      </c>
      <c r="B180" s="60">
        <v>222</v>
      </c>
      <c r="C180" s="61">
        <f t="shared" si="0"/>
        <v>14850</v>
      </c>
      <c r="D180" s="63">
        <v>4950</v>
      </c>
      <c r="E180" s="63">
        <v>4950</v>
      </c>
      <c r="F180" s="63">
        <v>4950</v>
      </c>
    </row>
    <row r="181" spans="1:6" ht="31.5">
      <c r="A181" s="59" t="s">
        <v>129</v>
      </c>
      <c r="B181" s="60">
        <v>224</v>
      </c>
      <c r="C181" s="61">
        <f t="shared" si="0"/>
        <v>0</v>
      </c>
      <c r="D181" s="63"/>
      <c r="E181" s="63"/>
      <c r="F181" s="63"/>
    </row>
    <row r="182" spans="1:6" ht="15.75">
      <c r="A182" s="59" t="s">
        <v>130</v>
      </c>
      <c r="B182" s="60">
        <v>225</v>
      </c>
      <c r="C182" s="61">
        <f t="shared" si="0"/>
        <v>203800</v>
      </c>
      <c r="D182" s="63">
        <v>20000</v>
      </c>
      <c r="E182" s="63">
        <v>91900</v>
      </c>
      <c r="F182" s="63">
        <v>91900</v>
      </c>
    </row>
    <row r="183" spans="1:6" ht="15.75">
      <c r="A183" s="59" t="s">
        <v>131</v>
      </c>
      <c r="B183" s="60">
        <v>226</v>
      </c>
      <c r="C183" s="61">
        <f t="shared" si="0"/>
        <v>222000</v>
      </c>
      <c r="D183" s="63">
        <v>100000</v>
      </c>
      <c r="E183" s="63">
        <v>61000</v>
      </c>
      <c r="F183" s="63">
        <v>61000</v>
      </c>
    </row>
    <row r="184" spans="1:6" ht="15.75">
      <c r="A184" s="56" t="s">
        <v>132</v>
      </c>
      <c r="B184" s="57">
        <v>260</v>
      </c>
      <c r="C184" s="58">
        <f t="shared" si="0"/>
        <v>0</v>
      </c>
      <c r="D184" s="58">
        <f>D185</f>
        <v>0</v>
      </c>
      <c r="E184" s="58">
        <f>E185</f>
        <v>0</v>
      </c>
      <c r="F184" s="58">
        <f>F185</f>
        <v>0</v>
      </c>
    </row>
    <row r="185" spans="1:6" ht="31.5">
      <c r="A185" s="59" t="s">
        <v>133</v>
      </c>
      <c r="B185" s="60">
        <v>262</v>
      </c>
      <c r="C185" s="61">
        <f t="shared" si="0"/>
        <v>0</v>
      </c>
      <c r="D185" s="62"/>
      <c r="E185" s="62"/>
      <c r="F185" s="62"/>
    </row>
    <row r="186" spans="1:6" ht="15.75">
      <c r="A186" s="56" t="s">
        <v>134</v>
      </c>
      <c r="B186" s="57">
        <v>290</v>
      </c>
      <c r="C186" s="58">
        <f t="shared" si="0"/>
        <v>0</v>
      </c>
      <c r="D186" s="64"/>
      <c r="E186" s="64"/>
      <c r="F186" s="64"/>
    </row>
    <row r="187" spans="1:6" ht="15.75">
      <c r="A187" s="56" t="s">
        <v>135</v>
      </c>
      <c r="B187" s="57">
        <v>300</v>
      </c>
      <c r="C187" s="58">
        <f t="shared" si="0"/>
        <v>3314489</v>
      </c>
      <c r="D187" s="58">
        <f>D188+D189</f>
        <v>878309</v>
      </c>
      <c r="E187" s="58">
        <f>E188+E189</f>
        <v>1218090</v>
      </c>
      <c r="F187" s="58">
        <f>F188+F189</f>
        <v>1218090</v>
      </c>
    </row>
    <row r="188" spans="1:6" ht="15.75">
      <c r="A188" s="59" t="s">
        <v>136</v>
      </c>
      <c r="B188" s="60">
        <v>310</v>
      </c>
      <c r="C188" s="61">
        <f t="shared" si="0"/>
        <v>2500000</v>
      </c>
      <c r="D188" s="62">
        <v>600000</v>
      </c>
      <c r="E188" s="62">
        <v>950000</v>
      </c>
      <c r="F188" s="62">
        <v>950000</v>
      </c>
    </row>
    <row r="189" spans="1:6" ht="31.5">
      <c r="A189" s="59" t="s">
        <v>137</v>
      </c>
      <c r="B189" s="60">
        <v>340</v>
      </c>
      <c r="C189" s="61">
        <f t="shared" si="0"/>
        <v>814489</v>
      </c>
      <c r="D189" s="62">
        <v>278309</v>
      </c>
      <c r="E189" s="62">
        <v>268090</v>
      </c>
      <c r="F189" s="62">
        <v>268090</v>
      </c>
    </row>
    <row r="190" spans="1:6" ht="47.25">
      <c r="A190" s="65" t="s">
        <v>138</v>
      </c>
      <c r="B190" s="66" t="s">
        <v>119</v>
      </c>
      <c r="C190" s="67">
        <f t="shared" si="0"/>
        <v>6907815</v>
      </c>
      <c r="D190" s="68">
        <f>D191+D195+D201+D203+D204</f>
        <v>1574089</v>
      </c>
      <c r="E190" s="69">
        <f>E191+E195+E201+E203+E204</f>
        <v>2666863</v>
      </c>
      <c r="F190" s="69">
        <f>F191+F195+F201+F203+F204</f>
        <v>2666863</v>
      </c>
    </row>
    <row r="191" spans="1:6" ht="31.5">
      <c r="A191" s="56" t="s">
        <v>122</v>
      </c>
      <c r="B191" s="57">
        <v>210</v>
      </c>
      <c r="C191" s="58">
        <f t="shared" si="0"/>
        <v>3545250</v>
      </c>
      <c r="D191" s="58">
        <f>D192+D193+D194</f>
        <v>832096</v>
      </c>
      <c r="E191" s="70">
        <f>E192+E193+E194</f>
        <v>1356577</v>
      </c>
      <c r="F191" s="70">
        <f>F192+F193+F194</f>
        <v>1356577</v>
      </c>
    </row>
    <row r="192" spans="1:6" ht="15.75">
      <c r="A192" s="59" t="s">
        <v>123</v>
      </c>
      <c r="B192" s="60">
        <v>211</v>
      </c>
      <c r="C192" s="61">
        <f t="shared" si="0"/>
        <v>2722925</v>
      </c>
      <c r="D192" s="71">
        <v>639089</v>
      </c>
      <c r="E192" s="62">
        <v>1041918</v>
      </c>
      <c r="F192" s="62">
        <v>1041918</v>
      </c>
    </row>
    <row r="193" spans="1:6" ht="15.75">
      <c r="A193" s="59" t="s">
        <v>124</v>
      </c>
      <c r="B193" s="60">
        <v>212</v>
      </c>
      <c r="C193" s="61">
        <f t="shared" si="0"/>
        <v>0</v>
      </c>
      <c r="D193" s="71"/>
      <c r="E193" s="62"/>
      <c r="F193" s="62"/>
    </row>
    <row r="194" spans="1:6" ht="15.75">
      <c r="A194" s="59" t="s">
        <v>125</v>
      </c>
      <c r="B194" s="60">
        <v>213</v>
      </c>
      <c r="C194" s="61">
        <f t="shared" si="0"/>
        <v>822325</v>
      </c>
      <c r="D194" s="71">
        <v>193007</v>
      </c>
      <c r="E194" s="62">
        <v>314659</v>
      </c>
      <c r="F194" s="62">
        <v>314659</v>
      </c>
    </row>
    <row r="195" spans="1:6" ht="15.75">
      <c r="A195" s="56" t="s">
        <v>126</v>
      </c>
      <c r="B195" s="57">
        <v>220</v>
      </c>
      <c r="C195" s="58">
        <f t="shared" si="0"/>
        <v>80000</v>
      </c>
      <c r="D195" s="58">
        <f>D196+D197+D198+D200</f>
        <v>10000</v>
      </c>
      <c r="E195" s="58">
        <f>E196+E197+E198+E200</f>
        <v>35000</v>
      </c>
      <c r="F195" s="58">
        <f>F196+F197+F198+F200</f>
        <v>35000</v>
      </c>
    </row>
    <row r="196" spans="1:6" ht="15.75">
      <c r="A196" s="59" t="s">
        <v>127</v>
      </c>
      <c r="B196" s="60">
        <v>221</v>
      </c>
      <c r="C196" s="61">
        <f t="shared" si="0"/>
        <v>0</v>
      </c>
      <c r="D196" s="61"/>
      <c r="E196" s="63"/>
      <c r="F196" s="63"/>
    </row>
    <row r="197" spans="1:6" ht="15.75">
      <c r="A197" s="59" t="s">
        <v>128</v>
      </c>
      <c r="B197" s="60">
        <v>222</v>
      </c>
      <c r="C197" s="61">
        <f t="shared" si="0"/>
        <v>0</v>
      </c>
      <c r="D197" s="61"/>
      <c r="E197" s="63"/>
      <c r="F197" s="63"/>
    </row>
    <row r="198" spans="1:6" ht="31.5">
      <c r="A198" s="59" t="s">
        <v>129</v>
      </c>
      <c r="B198" s="60">
        <v>224</v>
      </c>
      <c r="C198" s="61">
        <f t="shared" si="0"/>
        <v>0</v>
      </c>
      <c r="D198" s="61"/>
      <c r="E198" s="63"/>
      <c r="F198" s="63"/>
    </row>
    <row r="199" spans="1:6" ht="15.75">
      <c r="A199" s="59" t="s">
        <v>130</v>
      </c>
      <c r="B199" s="60">
        <v>225</v>
      </c>
      <c r="C199" s="61">
        <f t="shared" si="0"/>
        <v>0</v>
      </c>
      <c r="D199" s="61"/>
      <c r="E199" s="63"/>
      <c r="F199" s="63"/>
    </row>
    <row r="200" spans="1:6" ht="15.75">
      <c r="A200" s="59" t="s">
        <v>131</v>
      </c>
      <c r="B200" s="60">
        <v>226</v>
      </c>
      <c r="C200" s="61">
        <f t="shared" si="0"/>
        <v>80000</v>
      </c>
      <c r="D200" s="61">
        <v>10000</v>
      </c>
      <c r="E200" s="63">
        <v>35000</v>
      </c>
      <c r="F200" s="63">
        <v>35000</v>
      </c>
    </row>
    <row r="201" spans="1:6" ht="15.75">
      <c r="A201" s="56" t="s">
        <v>132</v>
      </c>
      <c r="B201" s="57">
        <v>260</v>
      </c>
      <c r="C201" s="58">
        <f t="shared" si="0"/>
        <v>0</v>
      </c>
      <c r="D201" s="58">
        <f>D202</f>
        <v>0</v>
      </c>
      <c r="E201" s="58">
        <f>E202</f>
        <v>0</v>
      </c>
      <c r="F201" s="58">
        <f>F202</f>
        <v>0</v>
      </c>
    </row>
    <row r="202" spans="1:6" ht="31.5">
      <c r="A202" s="59" t="s">
        <v>133</v>
      </c>
      <c r="B202" s="60">
        <v>262</v>
      </c>
      <c r="C202" s="61">
        <f t="shared" si="0"/>
        <v>0</v>
      </c>
      <c r="D202" s="71"/>
      <c r="E202" s="62"/>
      <c r="F202" s="62"/>
    </row>
    <row r="203" spans="1:6" ht="15.75">
      <c r="A203" s="56" t="s">
        <v>134</v>
      </c>
      <c r="B203" s="57">
        <v>290</v>
      </c>
      <c r="C203" s="58">
        <f t="shared" si="0"/>
        <v>0</v>
      </c>
      <c r="D203" s="58"/>
      <c r="E203" s="64"/>
      <c r="F203" s="64"/>
    </row>
    <row r="204" spans="1:6" ht="15.75">
      <c r="A204" s="56" t="s">
        <v>135</v>
      </c>
      <c r="B204" s="57">
        <v>300</v>
      </c>
      <c r="C204" s="58">
        <f t="shared" si="0"/>
        <v>3282565</v>
      </c>
      <c r="D204" s="58">
        <f>D205+D206</f>
        <v>731993</v>
      </c>
      <c r="E204" s="58">
        <f>E205+E206</f>
        <v>1275286</v>
      </c>
      <c r="F204" s="58">
        <f>F205+F206</f>
        <v>1275286</v>
      </c>
    </row>
    <row r="205" spans="1:6" ht="15.75">
      <c r="A205" s="59" t="s">
        <v>136</v>
      </c>
      <c r="B205" s="60">
        <v>310</v>
      </c>
      <c r="C205" s="61">
        <f t="shared" si="0"/>
        <v>3282565</v>
      </c>
      <c r="D205" s="71">
        <v>731993</v>
      </c>
      <c r="E205" s="62">
        <v>1275286</v>
      </c>
      <c r="F205" s="62">
        <v>1275286</v>
      </c>
    </row>
    <row r="206" spans="1:6" ht="31.5">
      <c r="A206" s="59" t="s">
        <v>137</v>
      </c>
      <c r="B206" s="60">
        <v>340</v>
      </c>
      <c r="C206" s="61">
        <f t="shared" si="0"/>
        <v>0</v>
      </c>
      <c r="D206" s="71"/>
      <c r="E206" s="62"/>
      <c r="F206" s="62"/>
    </row>
    <row r="207" spans="1:6" ht="47.25">
      <c r="A207" s="65" t="s">
        <v>139</v>
      </c>
      <c r="B207" s="66" t="s">
        <v>119</v>
      </c>
      <c r="C207" s="68">
        <f>SUM(C208:C221)+C222+C225+C228+C231+C238+C241+C244+C247+C250+C254+C258+C263+C234</f>
        <v>23843996</v>
      </c>
      <c r="D207" s="68">
        <f>SUM(D208:D221)+D222+D225+D228+D231+D238+D241+D244+D247+D250+D254+D258+D263+D234+D266</f>
        <v>7656918</v>
      </c>
      <c r="E207" s="68">
        <f>SUM(E208:E221)+E222+E225+E228+E231+E238+E241+E244+E247+E250+E254+E258+E263+E234</f>
        <v>8302939</v>
      </c>
      <c r="F207" s="68">
        <f>SUM(F208:F221)+F222+F225+F228+F231+F238+F241+F244+F247+F250+F254+F258+F263+F234</f>
        <v>7884139</v>
      </c>
    </row>
    <row r="208" spans="1:6" s="76" customFormat="1" ht="15.75">
      <c r="A208" s="72" t="s">
        <v>123</v>
      </c>
      <c r="B208" s="73">
        <v>211</v>
      </c>
      <c r="C208" s="74">
        <f aca="true" t="shared" si="1" ref="C208:C221">D208+E208+F208</f>
        <v>0</v>
      </c>
      <c r="D208" s="75"/>
      <c r="E208" s="75"/>
      <c r="F208" s="75"/>
    </row>
    <row r="209" spans="1:6" s="76" customFormat="1" ht="15.75">
      <c r="A209" s="72" t="s">
        <v>124</v>
      </c>
      <c r="B209" s="73">
        <v>212</v>
      </c>
      <c r="C209" s="74">
        <f t="shared" si="1"/>
        <v>0</v>
      </c>
      <c r="D209" s="75"/>
      <c r="E209" s="75"/>
      <c r="F209" s="75"/>
    </row>
    <row r="210" spans="1:6" s="76" customFormat="1" ht="15.75">
      <c r="A210" s="72" t="s">
        <v>125</v>
      </c>
      <c r="B210" s="73">
        <v>213</v>
      </c>
      <c r="C210" s="74">
        <f t="shared" si="1"/>
        <v>0</v>
      </c>
      <c r="D210" s="75"/>
      <c r="E210" s="75"/>
      <c r="F210" s="75"/>
    </row>
    <row r="211" spans="1:6" s="76" customFormat="1" ht="15.75">
      <c r="A211" s="72" t="s">
        <v>127</v>
      </c>
      <c r="B211" s="73">
        <v>221</v>
      </c>
      <c r="C211" s="74">
        <f t="shared" si="1"/>
        <v>0</v>
      </c>
      <c r="D211" s="75"/>
      <c r="E211" s="75"/>
      <c r="F211" s="75"/>
    </row>
    <row r="212" spans="1:6" s="76" customFormat="1" ht="15.75">
      <c r="A212" s="77" t="s">
        <v>128</v>
      </c>
      <c r="B212" s="73" t="s">
        <v>140</v>
      </c>
      <c r="C212" s="74">
        <f t="shared" si="1"/>
        <v>0</v>
      </c>
      <c r="D212" s="75"/>
      <c r="E212" s="75"/>
      <c r="F212" s="75"/>
    </row>
    <row r="213" spans="1:6" s="76" customFormat="1" ht="15.75">
      <c r="A213" s="141" t="s">
        <v>141</v>
      </c>
      <c r="B213" s="73">
        <v>223</v>
      </c>
      <c r="C213" s="74">
        <f t="shared" si="1"/>
        <v>7372700</v>
      </c>
      <c r="D213" s="75">
        <v>2307300</v>
      </c>
      <c r="E213" s="75">
        <v>2532700</v>
      </c>
      <c r="F213" s="75">
        <v>2532700</v>
      </c>
    </row>
    <row r="214" spans="1:6" s="76" customFormat="1" ht="15.75">
      <c r="A214" s="142"/>
      <c r="B214" s="73">
        <v>340</v>
      </c>
      <c r="C214" s="74">
        <f t="shared" si="1"/>
        <v>0</v>
      </c>
      <c r="D214" s="75"/>
      <c r="E214" s="75"/>
      <c r="F214" s="75"/>
    </row>
    <row r="215" spans="1:6" s="76" customFormat="1" ht="15.75" customHeight="1">
      <c r="A215" s="78" t="s">
        <v>130</v>
      </c>
      <c r="B215" s="73">
        <v>225</v>
      </c>
      <c r="C215" s="74">
        <f t="shared" si="1"/>
        <v>812005</v>
      </c>
      <c r="D215" s="75">
        <v>249159</v>
      </c>
      <c r="E215" s="75">
        <v>281423</v>
      </c>
      <c r="F215" s="75">
        <v>281423</v>
      </c>
    </row>
    <row r="216" spans="1:6" s="76" customFormat="1" ht="35.25" customHeight="1">
      <c r="A216" s="78" t="s">
        <v>131</v>
      </c>
      <c r="B216" s="73" t="s">
        <v>142</v>
      </c>
      <c r="C216" s="74">
        <f t="shared" si="1"/>
        <v>3856964</v>
      </c>
      <c r="D216" s="75">
        <v>1194364</v>
      </c>
      <c r="E216" s="75">
        <v>1522600</v>
      </c>
      <c r="F216" s="75">
        <v>1140000</v>
      </c>
    </row>
    <row r="217" spans="1:6" s="76" customFormat="1" ht="20.25" customHeight="1">
      <c r="A217" s="72" t="s">
        <v>124</v>
      </c>
      <c r="B217" s="73" t="s">
        <v>143</v>
      </c>
      <c r="C217" s="74">
        <f t="shared" si="1"/>
        <v>71400</v>
      </c>
      <c r="D217" s="75">
        <v>25000</v>
      </c>
      <c r="E217" s="75">
        <v>23200</v>
      </c>
      <c r="F217" s="75">
        <v>23200</v>
      </c>
    </row>
    <row r="218" spans="1:6" s="76" customFormat="1" ht="15.75">
      <c r="A218" s="72" t="s">
        <v>144</v>
      </c>
      <c r="B218" s="73">
        <v>290</v>
      </c>
      <c r="C218" s="74">
        <f t="shared" si="1"/>
        <v>5944308</v>
      </c>
      <c r="D218" s="75">
        <v>1981436</v>
      </c>
      <c r="E218" s="75">
        <v>1981436</v>
      </c>
      <c r="F218" s="75">
        <v>1981436</v>
      </c>
    </row>
    <row r="219" spans="1:6" s="76" customFormat="1" ht="15.75">
      <c r="A219" s="72" t="s">
        <v>145</v>
      </c>
      <c r="B219" s="73">
        <v>290</v>
      </c>
      <c r="C219" s="74">
        <f t="shared" si="1"/>
        <v>3515760</v>
      </c>
      <c r="D219" s="75">
        <v>1171920</v>
      </c>
      <c r="E219" s="75">
        <v>1171920</v>
      </c>
      <c r="F219" s="75">
        <v>1171920</v>
      </c>
    </row>
    <row r="220" spans="1:6" s="76" customFormat="1" ht="15.75">
      <c r="A220" s="72" t="s">
        <v>136</v>
      </c>
      <c r="B220" s="73" t="s">
        <v>146</v>
      </c>
      <c r="C220" s="74">
        <f t="shared" si="1"/>
        <v>0</v>
      </c>
      <c r="D220" s="75"/>
      <c r="E220" s="75"/>
      <c r="F220" s="75"/>
    </row>
    <row r="221" spans="1:6" s="76" customFormat="1" ht="31.5">
      <c r="A221" s="72" t="s">
        <v>137</v>
      </c>
      <c r="B221" s="73" t="s">
        <v>147</v>
      </c>
      <c r="C221" s="74">
        <f t="shared" si="1"/>
        <v>958272</v>
      </c>
      <c r="D221" s="75">
        <v>309672</v>
      </c>
      <c r="E221" s="75">
        <v>321900</v>
      </c>
      <c r="F221" s="75">
        <v>326700</v>
      </c>
    </row>
    <row r="222" spans="1:6" s="76" customFormat="1" ht="126">
      <c r="A222" s="79" t="s">
        <v>148</v>
      </c>
      <c r="B222" s="80"/>
      <c r="C222" s="81">
        <f>C223+C224</f>
        <v>72680</v>
      </c>
      <c r="D222" s="81">
        <f>D223+D224</f>
        <v>35880</v>
      </c>
      <c r="E222" s="81">
        <f>E223+E224</f>
        <v>36800</v>
      </c>
      <c r="F222" s="81">
        <f>F223+F224</f>
        <v>0</v>
      </c>
    </row>
    <row r="223" spans="1:6" s="76" customFormat="1" ht="15.75">
      <c r="A223" s="72" t="s">
        <v>149</v>
      </c>
      <c r="B223" s="82" t="s">
        <v>150</v>
      </c>
      <c r="C223" s="74">
        <f aca="true" t="shared" si="2" ref="C223:C230">D223+E223+F223</f>
        <v>18170</v>
      </c>
      <c r="D223" s="75">
        <v>8970</v>
      </c>
      <c r="E223" s="75">
        <v>9200</v>
      </c>
      <c r="F223" s="75"/>
    </row>
    <row r="224" spans="1:6" s="76" customFormat="1" ht="15.75">
      <c r="A224" s="72" t="s">
        <v>151</v>
      </c>
      <c r="B224" s="82" t="s">
        <v>150</v>
      </c>
      <c r="C224" s="74">
        <f t="shared" si="2"/>
        <v>54510</v>
      </c>
      <c r="D224" s="75">
        <v>26910</v>
      </c>
      <c r="E224" s="75">
        <v>27600</v>
      </c>
      <c r="F224" s="75"/>
    </row>
    <row r="225" spans="1:6" s="76" customFormat="1" ht="126">
      <c r="A225" s="79" t="s">
        <v>152</v>
      </c>
      <c r="B225" s="80"/>
      <c r="C225" s="83">
        <f t="shared" si="2"/>
        <v>0</v>
      </c>
      <c r="D225" s="84">
        <f>SUM(D226:D227)</f>
        <v>0</v>
      </c>
      <c r="E225" s="84">
        <f>SUM(E226:E227)</f>
        <v>0</v>
      </c>
      <c r="F225" s="84">
        <f>SUM(F226:F227)</f>
        <v>0</v>
      </c>
    </row>
    <row r="226" spans="1:6" s="76" customFormat="1" ht="15.75">
      <c r="A226" s="78" t="s">
        <v>130</v>
      </c>
      <c r="B226" s="85" t="s">
        <v>153</v>
      </c>
      <c r="C226" s="86">
        <f t="shared" si="2"/>
        <v>0</v>
      </c>
      <c r="D226" s="87"/>
      <c r="E226" s="87"/>
      <c r="F226" s="87"/>
    </row>
    <row r="227" spans="1:6" s="76" customFormat="1" ht="15.75">
      <c r="A227" s="72"/>
      <c r="B227" s="85"/>
      <c r="C227" s="86">
        <f t="shared" si="2"/>
        <v>0</v>
      </c>
      <c r="D227" s="87"/>
      <c r="E227" s="87"/>
      <c r="F227" s="87"/>
    </row>
    <row r="228" spans="1:6" s="76" customFormat="1" ht="94.5">
      <c r="A228" s="79" t="s">
        <v>154</v>
      </c>
      <c r="B228" s="80"/>
      <c r="C228" s="83">
        <f t="shared" si="2"/>
        <v>279760</v>
      </c>
      <c r="D228" s="84">
        <f>SUM(D229:D230)</f>
        <v>137640</v>
      </c>
      <c r="E228" s="84">
        <f>SUM(E229:E230)</f>
        <v>71060</v>
      </c>
      <c r="F228" s="84">
        <f>SUM(F229:F230)</f>
        <v>71060</v>
      </c>
    </row>
    <row r="229" spans="1:6" s="76" customFormat="1" ht="15.75">
      <c r="A229" s="78" t="s">
        <v>130</v>
      </c>
      <c r="B229" s="82" t="s">
        <v>153</v>
      </c>
      <c r="C229" s="86">
        <f t="shared" si="2"/>
        <v>279760</v>
      </c>
      <c r="D229" s="87">
        <v>137640</v>
      </c>
      <c r="E229" s="87">
        <v>71060</v>
      </c>
      <c r="F229" s="87">
        <v>71060</v>
      </c>
    </row>
    <row r="230" spans="1:6" s="76" customFormat="1" ht="15.75">
      <c r="A230" s="88"/>
      <c r="B230" s="85"/>
      <c r="C230" s="86">
        <f t="shared" si="2"/>
        <v>0</v>
      </c>
      <c r="D230" s="87"/>
      <c r="E230" s="87"/>
      <c r="F230" s="87"/>
    </row>
    <row r="231" spans="1:6" s="76" customFormat="1" ht="94.5">
      <c r="A231" s="79" t="s">
        <v>155</v>
      </c>
      <c r="B231" s="80"/>
      <c r="C231" s="84">
        <f>SUM(C232:C232)</f>
        <v>0</v>
      </c>
      <c r="D231" s="84">
        <f>SUM(D232:D233)</f>
        <v>0</v>
      </c>
      <c r="E231" s="84">
        <f>SUM(E232:E233)</f>
        <v>0</v>
      </c>
      <c r="F231" s="84">
        <f>SUM(F232:F233)</f>
        <v>0</v>
      </c>
    </row>
    <row r="232" spans="1:6" s="76" customFormat="1" ht="15.75">
      <c r="A232" s="78" t="s">
        <v>130</v>
      </c>
      <c r="B232" s="85" t="s">
        <v>153</v>
      </c>
      <c r="C232" s="86">
        <f aca="true" t="shared" si="3" ref="C232:C257">D232+E232+F232</f>
        <v>0</v>
      </c>
      <c r="D232" s="87"/>
      <c r="E232" s="87"/>
      <c r="F232" s="87"/>
    </row>
    <row r="233" spans="1:6" s="76" customFormat="1" ht="15.75">
      <c r="A233" s="78" t="s">
        <v>131</v>
      </c>
      <c r="B233" s="85" t="s">
        <v>142</v>
      </c>
      <c r="C233" s="86">
        <f t="shared" si="3"/>
        <v>0</v>
      </c>
      <c r="D233" s="87"/>
      <c r="E233" s="87"/>
      <c r="F233" s="87"/>
    </row>
    <row r="234" spans="1:6" s="76" customFormat="1" ht="78.75">
      <c r="A234" s="79" t="s">
        <v>156</v>
      </c>
      <c r="B234" s="80"/>
      <c r="C234" s="83">
        <f t="shared" si="3"/>
        <v>170000</v>
      </c>
      <c r="D234" s="84">
        <f>SUM(D235:D237)</f>
        <v>0</v>
      </c>
      <c r="E234" s="84">
        <f>SUM(E235:E237)</f>
        <v>90000</v>
      </c>
      <c r="F234" s="84">
        <f>SUM(F235:F237)</f>
        <v>80000</v>
      </c>
    </row>
    <row r="235" spans="1:6" s="76" customFormat="1" ht="15.75">
      <c r="A235" s="78" t="s">
        <v>131</v>
      </c>
      <c r="B235" s="85" t="s">
        <v>142</v>
      </c>
      <c r="C235" s="86">
        <f t="shared" si="3"/>
        <v>0</v>
      </c>
      <c r="D235" s="87"/>
      <c r="E235" s="87"/>
      <c r="F235" s="87"/>
    </row>
    <row r="236" spans="1:6" s="76" customFormat="1" ht="15.75">
      <c r="A236" s="72" t="s">
        <v>136</v>
      </c>
      <c r="B236" s="73" t="s">
        <v>146</v>
      </c>
      <c r="C236" s="86">
        <f t="shared" si="3"/>
        <v>170000</v>
      </c>
      <c r="D236" s="87"/>
      <c r="E236" s="87">
        <v>90000</v>
      </c>
      <c r="F236" s="87">
        <v>80000</v>
      </c>
    </row>
    <row r="237" spans="1:6" s="76" customFormat="1" ht="31.5">
      <c r="A237" s="72" t="s">
        <v>137</v>
      </c>
      <c r="B237" s="73" t="s">
        <v>147</v>
      </c>
      <c r="C237" s="86">
        <f t="shared" si="3"/>
        <v>0</v>
      </c>
      <c r="D237" s="87"/>
      <c r="E237" s="87"/>
      <c r="F237" s="87"/>
    </row>
    <row r="238" spans="1:6" s="76" customFormat="1" ht="63">
      <c r="A238" s="79" t="s">
        <v>157</v>
      </c>
      <c r="B238" s="80"/>
      <c r="C238" s="83">
        <f t="shared" si="3"/>
        <v>0</v>
      </c>
      <c r="D238" s="84">
        <f>SUM(D239:D240)</f>
        <v>0</v>
      </c>
      <c r="E238" s="84">
        <f>SUM(E239:E240)</f>
        <v>0</v>
      </c>
      <c r="F238" s="84">
        <f>SUM(F239:F240)</f>
        <v>0</v>
      </c>
    </row>
    <row r="239" spans="1:6" s="76" customFormat="1" ht="15.75">
      <c r="A239" s="72" t="s">
        <v>131</v>
      </c>
      <c r="B239" s="82" t="s">
        <v>142</v>
      </c>
      <c r="C239" s="86">
        <f t="shared" si="3"/>
        <v>0</v>
      </c>
      <c r="D239" s="87"/>
      <c r="E239" s="87"/>
      <c r="F239" s="87"/>
    </row>
    <row r="240" spans="1:6" s="76" customFormat="1" ht="15.75">
      <c r="A240" s="72" t="s">
        <v>136</v>
      </c>
      <c r="B240" s="85" t="s">
        <v>146</v>
      </c>
      <c r="C240" s="86">
        <f t="shared" si="3"/>
        <v>0</v>
      </c>
      <c r="D240" s="87"/>
      <c r="E240" s="87"/>
      <c r="F240" s="87"/>
    </row>
    <row r="241" spans="1:6" s="76" customFormat="1" ht="47.25">
      <c r="A241" s="79" t="s">
        <v>158</v>
      </c>
      <c r="B241" s="80"/>
      <c r="C241" s="83">
        <f t="shared" si="3"/>
        <v>46800</v>
      </c>
      <c r="D241" s="84">
        <f>SUM(D242:D243)</f>
        <v>15600</v>
      </c>
      <c r="E241" s="84">
        <f>SUM(E242:E243)</f>
        <v>15600</v>
      </c>
      <c r="F241" s="84">
        <f>SUM(F242:F243)</f>
        <v>15600</v>
      </c>
    </row>
    <row r="242" spans="1:6" s="76" customFormat="1" ht="15.75">
      <c r="A242" s="72" t="s">
        <v>123</v>
      </c>
      <c r="B242" s="85" t="s">
        <v>159</v>
      </c>
      <c r="C242" s="86">
        <f t="shared" si="3"/>
        <v>36000</v>
      </c>
      <c r="D242" s="87">
        <v>12000</v>
      </c>
      <c r="E242" s="87">
        <v>12000</v>
      </c>
      <c r="F242" s="87">
        <v>12000</v>
      </c>
    </row>
    <row r="243" spans="1:6" s="76" customFormat="1" ht="15.75">
      <c r="A243" s="72" t="s">
        <v>125</v>
      </c>
      <c r="B243" s="85" t="s">
        <v>160</v>
      </c>
      <c r="C243" s="86">
        <f t="shared" si="3"/>
        <v>10800</v>
      </c>
      <c r="D243" s="87">
        <v>3600</v>
      </c>
      <c r="E243" s="87">
        <v>3600</v>
      </c>
      <c r="F243" s="87">
        <v>3600</v>
      </c>
    </row>
    <row r="244" spans="1:6" s="76" customFormat="1" ht="31.5">
      <c r="A244" s="79" t="s">
        <v>161</v>
      </c>
      <c r="B244" s="80"/>
      <c r="C244" s="83">
        <f t="shared" si="3"/>
        <v>0</v>
      </c>
      <c r="D244" s="84">
        <f>SUM(D245:D246)</f>
        <v>0</v>
      </c>
      <c r="E244" s="84">
        <f>SUM(E245:E246)</f>
        <v>0</v>
      </c>
      <c r="F244" s="84">
        <f>SUM(F245:F246)</f>
        <v>0</v>
      </c>
    </row>
    <row r="245" spans="1:6" s="76" customFormat="1" ht="15.75">
      <c r="A245" s="72" t="s">
        <v>124</v>
      </c>
      <c r="B245" s="82" t="s">
        <v>143</v>
      </c>
      <c r="C245" s="86">
        <f t="shared" si="3"/>
        <v>0</v>
      </c>
      <c r="D245" s="87"/>
      <c r="E245" s="87"/>
      <c r="F245" s="87"/>
    </row>
    <row r="246" spans="1:6" s="76" customFormat="1" ht="15.75">
      <c r="A246" s="72" t="s">
        <v>136</v>
      </c>
      <c r="B246" s="85" t="s">
        <v>146</v>
      </c>
      <c r="C246" s="86">
        <f t="shared" si="3"/>
        <v>0</v>
      </c>
      <c r="D246" s="87"/>
      <c r="E246" s="87"/>
      <c r="F246" s="87"/>
    </row>
    <row r="247" spans="1:6" s="76" customFormat="1" ht="31.5">
      <c r="A247" s="89" t="s">
        <v>162</v>
      </c>
      <c r="B247" s="90"/>
      <c r="C247" s="91">
        <f t="shared" si="3"/>
        <v>0</v>
      </c>
      <c r="D247" s="92">
        <f>SUM(D248:D249)</f>
        <v>0</v>
      </c>
      <c r="E247" s="92">
        <f>SUM(E248:E249)</f>
        <v>0</v>
      </c>
      <c r="F247" s="92">
        <f>SUM(F248:F249)</f>
        <v>0</v>
      </c>
    </row>
    <row r="248" spans="1:6" s="76" customFormat="1" ht="15.75">
      <c r="A248" s="93" t="s">
        <v>136</v>
      </c>
      <c r="B248" s="94" t="s">
        <v>146</v>
      </c>
      <c r="C248" s="95">
        <f t="shared" si="3"/>
        <v>0</v>
      </c>
      <c r="D248" s="38"/>
      <c r="E248" s="38"/>
      <c r="F248" s="38"/>
    </row>
    <row r="249" spans="1:6" s="76" customFormat="1" ht="15.75">
      <c r="A249" s="93"/>
      <c r="B249" s="94"/>
      <c r="C249" s="95">
        <f t="shared" si="3"/>
        <v>0</v>
      </c>
      <c r="D249" s="38"/>
      <c r="E249" s="38"/>
      <c r="F249" s="38"/>
    </row>
    <row r="250" spans="1:6" s="76" customFormat="1" ht="78.75">
      <c r="A250" s="96" t="s">
        <v>163</v>
      </c>
      <c r="B250" s="97"/>
      <c r="C250" s="98">
        <f t="shared" si="3"/>
        <v>743347</v>
      </c>
      <c r="D250" s="99">
        <f>D251</f>
        <v>228947</v>
      </c>
      <c r="E250" s="99">
        <f>E251</f>
        <v>254300</v>
      </c>
      <c r="F250" s="99">
        <f>F251</f>
        <v>260100</v>
      </c>
    </row>
    <row r="251" spans="1:6" s="76" customFormat="1" ht="47.25">
      <c r="A251" s="100" t="s">
        <v>164</v>
      </c>
      <c r="B251" s="101"/>
      <c r="C251" s="81">
        <f t="shared" si="3"/>
        <v>743347</v>
      </c>
      <c r="D251" s="102">
        <f>D252+D253</f>
        <v>228947</v>
      </c>
      <c r="E251" s="102">
        <f>E252+E253</f>
        <v>254300</v>
      </c>
      <c r="F251" s="102">
        <f>F252+F253</f>
        <v>260100</v>
      </c>
    </row>
    <row r="252" spans="1:6" s="76" customFormat="1" ht="15.75">
      <c r="A252" s="88" t="s">
        <v>165</v>
      </c>
      <c r="B252" s="85" t="s">
        <v>142</v>
      </c>
      <c r="C252" s="86">
        <f t="shared" si="3"/>
        <v>200445</v>
      </c>
      <c r="D252" s="87">
        <v>63045</v>
      </c>
      <c r="E252" s="87">
        <v>70400</v>
      </c>
      <c r="F252" s="87">
        <v>67000</v>
      </c>
    </row>
    <row r="253" spans="1:6" s="76" customFormat="1" ht="15.75">
      <c r="A253" s="88" t="s">
        <v>166</v>
      </c>
      <c r="B253" s="85" t="s">
        <v>142</v>
      </c>
      <c r="C253" s="86">
        <f t="shared" si="3"/>
        <v>542902</v>
      </c>
      <c r="D253" s="87">
        <v>165902</v>
      </c>
      <c r="E253" s="87">
        <v>183900</v>
      </c>
      <c r="F253" s="87">
        <v>193100</v>
      </c>
    </row>
    <row r="254" spans="1:6" s="76" customFormat="1" ht="78.75">
      <c r="A254" s="103" t="s">
        <v>167</v>
      </c>
      <c r="B254" s="104"/>
      <c r="C254" s="105">
        <f t="shared" si="3"/>
        <v>0</v>
      </c>
      <c r="D254" s="106">
        <f>SUM(D255:D257)</f>
        <v>0</v>
      </c>
      <c r="E254" s="106">
        <f>SUM(E255:E257)</f>
        <v>0</v>
      </c>
      <c r="F254" s="106">
        <f>SUM(F255:F257)</f>
        <v>0</v>
      </c>
    </row>
    <row r="255" spans="1:6" s="76" customFormat="1" ht="15.75">
      <c r="A255" s="88" t="s">
        <v>131</v>
      </c>
      <c r="B255" s="85" t="s">
        <v>142</v>
      </c>
      <c r="C255" s="86">
        <f t="shared" si="3"/>
        <v>0</v>
      </c>
      <c r="D255" s="87"/>
      <c r="E255" s="87"/>
      <c r="F255" s="87"/>
    </row>
    <row r="256" spans="1:6" s="76" customFormat="1" ht="15.75">
      <c r="A256" s="88" t="s">
        <v>124</v>
      </c>
      <c r="B256" s="85" t="s">
        <v>143</v>
      </c>
      <c r="C256" s="86">
        <f t="shared" si="3"/>
        <v>0</v>
      </c>
      <c r="D256" s="87"/>
      <c r="E256" s="87"/>
      <c r="F256" s="87"/>
    </row>
    <row r="257" spans="1:6" s="76" customFormat="1" ht="15.75">
      <c r="A257" s="88" t="s">
        <v>168</v>
      </c>
      <c r="B257" s="85" t="s">
        <v>146</v>
      </c>
      <c r="C257" s="86">
        <f t="shared" si="3"/>
        <v>0</v>
      </c>
      <c r="D257" s="87"/>
      <c r="E257" s="87"/>
      <c r="F257" s="87"/>
    </row>
    <row r="258" spans="1:6" s="76" customFormat="1" ht="15.75">
      <c r="A258" s="103" t="s">
        <v>169</v>
      </c>
      <c r="B258" s="104"/>
      <c r="C258" s="106">
        <f>SUM(C259:C262)</f>
        <v>0</v>
      </c>
      <c r="D258" s="106">
        <f>SUM(D259:D262)</f>
        <v>0</v>
      </c>
      <c r="E258" s="106">
        <f>SUM(E259:E262)</f>
        <v>0</v>
      </c>
      <c r="F258" s="106">
        <f>SUM(F259:F262)</f>
        <v>0</v>
      </c>
    </row>
    <row r="259" spans="1:6" s="76" customFormat="1" ht="15.75">
      <c r="A259" s="78" t="s">
        <v>130</v>
      </c>
      <c r="B259" s="82" t="s">
        <v>153</v>
      </c>
      <c r="C259" s="86">
        <f aca="true" t="shared" si="4" ref="C259:C265">D259+E259+F259</f>
        <v>0</v>
      </c>
      <c r="D259" s="87"/>
      <c r="E259" s="87"/>
      <c r="F259" s="87"/>
    </row>
    <row r="260" spans="1:6" s="76" customFormat="1" ht="15.75">
      <c r="A260" s="78" t="s">
        <v>131</v>
      </c>
      <c r="B260" s="82" t="s">
        <v>142</v>
      </c>
      <c r="C260" s="86">
        <f t="shared" si="4"/>
        <v>0</v>
      </c>
      <c r="D260" s="87"/>
      <c r="E260" s="87"/>
      <c r="F260" s="87"/>
    </row>
    <row r="261" spans="1:6" s="76" customFormat="1" ht="15.75">
      <c r="A261" s="72" t="s">
        <v>136</v>
      </c>
      <c r="B261" s="85" t="s">
        <v>146</v>
      </c>
      <c r="C261" s="86">
        <f t="shared" si="4"/>
        <v>0</v>
      </c>
      <c r="D261" s="87"/>
      <c r="E261" s="87"/>
      <c r="F261" s="87"/>
    </row>
    <row r="262" spans="1:6" s="76" customFormat="1" ht="31.5">
      <c r="A262" s="72" t="s">
        <v>137</v>
      </c>
      <c r="B262" s="85" t="s">
        <v>147</v>
      </c>
      <c r="C262" s="86">
        <f t="shared" si="4"/>
        <v>0</v>
      </c>
      <c r="D262" s="87"/>
      <c r="E262" s="87"/>
      <c r="F262" s="87"/>
    </row>
    <row r="263" spans="1:6" s="76" customFormat="1" ht="47.25">
      <c r="A263" s="103" t="s">
        <v>170</v>
      </c>
      <c r="B263" s="104"/>
      <c r="C263" s="105">
        <f t="shared" si="4"/>
        <v>0</v>
      </c>
      <c r="D263" s="106">
        <f>SUM(D264:D265)</f>
        <v>0</v>
      </c>
      <c r="E263" s="106">
        <f>SUM(E264:E265)</f>
        <v>0</v>
      </c>
      <c r="F263" s="106">
        <f>SUM(F264:F265)</f>
        <v>0</v>
      </c>
    </row>
    <row r="264" spans="1:6" s="76" customFormat="1" ht="15.75">
      <c r="A264" s="78" t="s">
        <v>130</v>
      </c>
      <c r="B264" s="85"/>
      <c r="C264" s="86">
        <f t="shared" si="4"/>
        <v>0</v>
      </c>
      <c r="D264" s="87"/>
      <c r="E264" s="87"/>
      <c r="F264" s="87"/>
    </row>
    <row r="265" spans="1:6" s="76" customFormat="1" ht="15.75">
      <c r="A265" s="88" t="s">
        <v>166</v>
      </c>
      <c r="B265" s="85" t="s">
        <v>146</v>
      </c>
      <c r="C265" s="86">
        <f t="shared" si="4"/>
        <v>0</v>
      </c>
      <c r="D265" s="87"/>
      <c r="E265" s="87"/>
      <c r="F265" s="87"/>
    </row>
    <row r="266" spans="1:6" s="76" customFormat="1" ht="15.75">
      <c r="A266" s="103" t="s">
        <v>171</v>
      </c>
      <c r="B266" s="104"/>
      <c r="C266" s="106">
        <f>SUM(C267:C270)</f>
        <v>657780</v>
      </c>
      <c r="D266" s="106">
        <f>D267</f>
        <v>0</v>
      </c>
      <c r="E266" s="106">
        <f>E267</f>
        <v>0</v>
      </c>
      <c r="F266" s="106">
        <f>F267</f>
        <v>0</v>
      </c>
    </row>
    <row r="267" spans="1:6" s="76" customFormat="1" ht="15.75">
      <c r="A267" s="72" t="s">
        <v>136</v>
      </c>
      <c r="B267" s="85" t="s">
        <v>146</v>
      </c>
      <c r="C267" s="86">
        <f>D267+E267+F267</f>
        <v>0</v>
      </c>
      <c r="D267" s="87"/>
      <c r="E267" s="87"/>
      <c r="F267" s="87"/>
    </row>
    <row r="268" spans="1:6" s="76" customFormat="1" ht="15.75">
      <c r="A268" s="78"/>
      <c r="B268" s="82"/>
      <c r="C268" s="86">
        <f>D268+E268+F268</f>
        <v>0</v>
      </c>
      <c r="D268" s="87"/>
      <c r="E268" s="87"/>
      <c r="F268" s="87"/>
    </row>
    <row r="269" spans="1:6" ht="15.75">
      <c r="A269" s="107" t="s">
        <v>172</v>
      </c>
      <c r="B269" s="108" t="s">
        <v>119</v>
      </c>
      <c r="C269" s="109">
        <f>C271+C275+C278+C280</f>
        <v>657780</v>
      </c>
      <c r="D269" s="109">
        <f>D271+D275+D278+D280</f>
        <v>339780</v>
      </c>
      <c r="E269" s="109">
        <f>E271+E275+E278+E280</f>
        <v>318000</v>
      </c>
      <c r="F269" s="109">
        <f>F271+F275+F278+F280</f>
        <v>0</v>
      </c>
    </row>
    <row r="270" spans="1:6" ht="15.75" hidden="1">
      <c r="A270" s="59"/>
      <c r="B270" s="110"/>
      <c r="C270" s="111"/>
      <c r="D270" s="112"/>
      <c r="E270" s="112"/>
      <c r="F270" s="112"/>
    </row>
    <row r="271" spans="1:6" s="76" customFormat="1" ht="94.5">
      <c r="A271" s="79" t="s">
        <v>173</v>
      </c>
      <c r="B271" s="80"/>
      <c r="C271" s="81">
        <f>C272+C273</f>
        <v>318000</v>
      </c>
      <c r="D271" s="81">
        <f>D272+D273</f>
        <v>0</v>
      </c>
      <c r="E271" s="81">
        <f>E272+E273</f>
        <v>318000</v>
      </c>
      <c r="F271" s="81">
        <f>F272+F273</f>
        <v>0</v>
      </c>
    </row>
    <row r="272" spans="1:6" s="76" customFormat="1" ht="15.75">
      <c r="A272" s="113" t="s">
        <v>136</v>
      </c>
      <c r="B272" s="82" t="s">
        <v>174</v>
      </c>
      <c r="C272" s="86">
        <f aca="true" t="shared" si="5" ref="C272:C301">D272+E272+F272</f>
        <v>78000</v>
      </c>
      <c r="D272" s="87"/>
      <c r="E272" s="87">
        <v>78000</v>
      </c>
      <c r="F272" s="87"/>
    </row>
    <row r="273" spans="1:6" s="76" customFormat="1" ht="20.25" customHeight="1">
      <c r="A273" s="114" t="s">
        <v>136</v>
      </c>
      <c r="B273" s="85" t="s">
        <v>175</v>
      </c>
      <c r="C273" s="86">
        <f t="shared" si="5"/>
        <v>240000</v>
      </c>
      <c r="D273" s="87"/>
      <c r="E273" s="87">
        <v>240000</v>
      </c>
      <c r="F273" s="87"/>
    </row>
    <row r="274" spans="1:6" s="76" customFormat="1" ht="15.75" hidden="1">
      <c r="A274" s="72"/>
      <c r="B274" s="85"/>
      <c r="C274" s="86">
        <f t="shared" si="5"/>
        <v>0</v>
      </c>
      <c r="D274" s="115"/>
      <c r="E274" s="115"/>
      <c r="F274" s="115"/>
    </row>
    <row r="275" spans="1:6" s="76" customFormat="1" ht="63">
      <c r="A275" s="103" t="s">
        <v>176</v>
      </c>
      <c r="B275" s="104"/>
      <c r="C275" s="105">
        <f t="shared" si="5"/>
        <v>339780</v>
      </c>
      <c r="D275" s="106">
        <f>SUM(D276:D277)</f>
        <v>339780</v>
      </c>
      <c r="E275" s="106">
        <f>SUM(E276:E277)</f>
        <v>0</v>
      </c>
      <c r="F275" s="106">
        <f>SUM(F276:F277)</f>
        <v>0</v>
      </c>
    </row>
    <row r="276" spans="1:6" s="76" customFormat="1" ht="15.75">
      <c r="A276" s="72" t="s">
        <v>123</v>
      </c>
      <c r="B276" s="85" t="s">
        <v>159</v>
      </c>
      <c r="C276" s="86">
        <f t="shared" si="5"/>
        <v>260970</v>
      </c>
      <c r="D276" s="87">
        <v>260970</v>
      </c>
      <c r="E276" s="87"/>
      <c r="F276" s="87"/>
    </row>
    <row r="277" spans="1:6" s="76" customFormat="1" ht="15.75">
      <c r="A277" s="72" t="s">
        <v>125</v>
      </c>
      <c r="B277" s="85" t="s">
        <v>160</v>
      </c>
      <c r="C277" s="86">
        <f t="shared" si="5"/>
        <v>78810</v>
      </c>
      <c r="D277" s="87">
        <v>78810</v>
      </c>
      <c r="E277" s="87"/>
      <c r="F277" s="87"/>
    </row>
    <row r="278" spans="1:6" s="76" customFormat="1" ht="126">
      <c r="A278" s="103" t="s">
        <v>177</v>
      </c>
      <c r="B278" s="104"/>
      <c r="C278" s="105">
        <f t="shared" si="5"/>
        <v>0</v>
      </c>
      <c r="D278" s="106">
        <f>D279</f>
        <v>0</v>
      </c>
      <c r="E278" s="106">
        <f>E279</f>
        <v>0</v>
      </c>
      <c r="F278" s="106">
        <f>F279</f>
        <v>0</v>
      </c>
    </row>
    <row r="279" spans="1:6" s="76" customFormat="1" ht="15.75">
      <c r="A279" s="113" t="s">
        <v>136</v>
      </c>
      <c r="B279" s="82" t="s">
        <v>146</v>
      </c>
      <c r="C279" s="86">
        <f t="shared" si="5"/>
        <v>0</v>
      </c>
      <c r="D279" s="87"/>
      <c r="E279" s="87"/>
      <c r="F279" s="87"/>
    </row>
    <row r="280" spans="1:6" s="76" customFormat="1" ht="126">
      <c r="A280" s="103" t="s">
        <v>178</v>
      </c>
      <c r="B280" s="104"/>
      <c r="C280" s="105">
        <f t="shared" si="5"/>
        <v>0</v>
      </c>
      <c r="D280" s="106">
        <f>D281</f>
        <v>0</v>
      </c>
      <c r="E280" s="106">
        <f>E281</f>
        <v>0</v>
      </c>
      <c r="F280" s="106">
        <f>F281</f>
        <v>0</v>
      </c>
    </row>
    <row r="281" spans="1:6" s="76" customFormat="1" ht="15.75">
      <c r="A281" s="113" t="s">
        <v>136</v>
      </c>
      <c r="B281" s="85" t="s">
        <v>146</v>
      </c>
      <c r="C281" s="86">
        <f t="shared" si="5"/>
        <v>0</v>
      </c>
      <c r="D281" s="87"/>
      <c r="E281" s="87"/>
      <c r="F281" s="87"/>
    </row>
    <row r="282" spans="1:6" ht="31.5">
      <c r="A282" s="107" t="s">
        <v>179</v>
      </c>
      <c r="B282" s="108" t="s">
        <v>119</v>
      </c>
      <c r="C282" s="116">
        <f t="shared" si="5"/>
        <v>105810</v>
      </c>
      <c r="D282" s="117">
        <f>D283+D287+D293+D295+D296</f>
        <v>105810</v>
      </c>
      <c r="E282" s="117">
        <f>E283+E287+E293+E295+E296</f>
        <v>0</v>
      </c>
      <c r="F282" s="117">
        <f>F283+F287+F293+F295+F296</f>
        <v>0</v>
      </c>
    </row>
    <row r="283" spans="1:6" ht="31.5">
      <c r="A283" s="56" t="s">
        <v>122</v>
      </c>
      <c r="B283" s="57">
        <v>210</v>
      </c>
      <c r="C283" s="118">
        <f t="shared" si="5"/>
        <v>0</v>
      </c>
      <c r="D283" s="58">
        <f>D284+D285+D286</f>
        <v>0</v>
      </c>
      <c r="E283" s="58">
        <f>E284+E285+E286</f>
        <v>0</v>
      </c>
      <c r="F283" s="58">
        <f>F284+F285+F286</f>
        <v>0</v>
      </c>
    </row>
    <row r="284" spans="1:6" ht="15.75">
      <c r="A284" s="59" t="s">
        <v>123</v>
      </c>
      <c r="B284" s="60">
        <v>211</v>
      </c>
      <c r="C284" s="81">
        <f t="shared" si="5"/>
        <v>0</v>
      </c>
      <c r="D284" s="62"/>
      <c r="E284" s="62"/>
      <c r="F284" s="62"/>
    </row>
    <row r="285" spans="1:6" ht="15.75">
      <c r="A285" s="59" t="s">
        <v>124</v>
      </c>
      <c r="B285" s="60">
        <v>212</v>
      </c>
      <c r="C285" s="81">
        <f t="shared" si="5"/>
        <v>0</v>
      </c>
      <c r="D285" s="62"/>
      <c r="E285" s="62"/>
      <c r="F285" s="62"/>
    </row>
    <row r="286" spans="1:6" ht="15.75">
      <c r="A286" s="59" t="s">
        <v>125</v>
      </c>
      <c r="B286" s="60">
        <v>213</v>
      </c>
      <c r="C286" s="81">
        <f t="shared" si="5"/>
        <v>0</v>
      </c>
      <c r="D286" s="62"/>
      <c r="E286" s="62"/>
      <c r="F286" s="62"/>
    </row>
    <row r="287" spans="1:6" ht="15.75">
      <c r="A287" s="56" t="s">
        <v>126</v>
      </c>
      <c r="B287" s="57">
        <v>220</v>
      </c>
      <c r="C287" s="118">
        <f t="shared" si="5"/>
        <v>105810</v>
      </c>
      <c r="D287" s="58">
        <f>D288+D289+D290+D291+D292</f>
        <v>105810</v>
      </c>
      <c r="E287" s="58">
        <f>E288+E289+E290+E291+E292</f>
        <v>0</v>
      </c>
      <c r="F287" s="58">
        <f>F288+F289+F290+F291+F292</f>
        <v>0</v>
      </c>
    </row>
    <row r="288" spans="1:6" ht="15.75">
      <c r="A288" s="59" t="s">
        <v>127</v>
      </c>
      <c r="B288" s="60">
        <v>221</v>
      </c>
      <c r="C288" s="81">
        <f t="shared" si="5"/>
        <v>0</v>
      </c>
      <c r="D288" s="63"/>
      <c r="E288" s="63"/>
      <c r="F288" s="63"/>
    </row>
    <row r="289" spans="1:6" ht="15.75">
      <c r="A289" s="59" t="s">
        <v>128</v>
      </c>
      <c r="B289" s="60">
        <v>222</v>
      </c>
      <c r="C289" s="81">
        <f t="shared" si="5"/>
        <v>0</v>
      </c>
      <c r="D289" s="63"/>
      <c r="E289" s="63"/>
      <c r="F289" s="63"/>
    </row>
    <row r="290" spans="1:6" ht="31.5">
      <c r="A290" s="59" t="s">
        <v>129</v>
      </c>
      <c r="B290" s="60">
        <v>224</v>
      </c>
      <c r="C290" s="81">
        <f t="shared" si="5"/>
        <v>0</v>
      </c>
      <c r="D290" s="63"/>
      <c r="E290" s="63"/>
      <c r="F290" s="63"/>
    </row>
    <row r="291" spans="1:6" ht="15.75">
      <c r="A291" s="59" t="s">
        <v>130</v>
      </c>
      <c r="B291" s="60">
        <v>225</v>
      </c>
      <c r="C291" s="81">
        <f t="shared" si="5"/>
        <v>0</v>
      </c>
      <c r="D291" s="63"/>
      <c r="E291" s="63"/>
      <c r="F291" s="63"/>
    </row>
    <row r="292" spans="1:6" ht="15.75">
      <c r="A292" s="59" t="s">
        <v>131</v>
      </c>
      <c r="B292" s="60">
        <v>226</v>
      </c>
      <c r="C292" s="81">
        <f t="shared" si="5"/>
        <v>105810</v>
      </c>
      <c r="D292" s="63">
        <v>105810</v>
      </c>
      <c r="E292" s="63"/>
      <c r="F292" s="63"/>
    </row>
    <row r="293" spans="1:6" ht="15.75">
      <c r="A293" s="56" t="s">
        <v>126</v>
      </c>
      <c r="B293" s="57">
        <v>260</v>
      </c>
      <c r="C293" s="118">
        <f t="shared" si="5"/>
        <v>0</v>
      </c>
      <c r="D293" s="58">
        <f>D294</f>
        <v>0</v>
      </c>
      <c r="E293" s="58">
        <f>E294</f>
        <v>0</v>
      </c>
      <c r="F293" s="58">
        <f>F294</f>
        <v>0</v>
      </c>
    </row>
    <row r="294" spans="1:6" ht="31.5">
      <c r="A294" s="59" t="s">
        <v>133</v>
      </c>
      <c r="B294" s="60">
        <v>262</v>
      </c>
      <c r="C294" s="81">
        <f t="shared" si="5"/>
        <v>0</v>
      </c>
      <c r="D294" s="62"/>
      <c r="E294" s="62"/>
      <c r="F294" s="62"/>
    </row>
    <row r="295" spans="1:6" ht="15.75">
      <c r="A295" s="56" t="s">
        <v>134</v>
      </c>
      <c r="B295" s="57">
        <v>290</v>
      </c>
      <c r="C295" s="118">
        <f t="shared" si="5"/>
        <v>0</v>
      </c>
      <c r="D295" s="64"/>
      <c r="E295" s="64"/>
      <c r="F295" s="64"/>
    </row>
    <row r="296" spans="1:6" ht="15.75">
      <c r="A296" s="56" t="s">
        <v>135</v>
      </c>
      <c r="B296" s="57">
        <v>300</v>
      </c>
      <c r="C296" s="118">
        <f t="shared" si="5"/>
        <v>0</v>
      </c>
      <c r="D296" s="58">
        <f>D297+D298</f>
        <v>0</v>
      </c>
      <c r="E296" s="58">
        <f>E297+E298</f>
        <v>0</v>
      </c>
      <c r="F296" s="58">
        <f>F297+F298</f>
        <v>0</v>
      </c>
    </row>
    <row r="297" spans="1:6" ht="15.75">
      <c r="A297" s="59" t="s">
        <v>136</v>
      </c>
      <c r="B297" s="60">
        <v>310</v>
      </c>
      <c r="C297" s="81">
        <f t="shared" si="5"/>
        <v>0</v>
      </c>
      <c r="D297" s="62"/>
      <c r="E297" s="62"/>
      <c r="F297" s="62"/>
    </row>
    <row r="298" spans="1:6" ht="31.5">
      <c r="A298" s="59" t="s">
        <v>137</v>
      </c>
      <c r="B298" s="60">
        <v>340</v>
      </c>
      <c r="C298" s="81">
        <f t="shared" si="5"/>
        <v>0</v>
      </c>
      <c r="D298" s="62"/>
      <c r="E298" s="62"/>
      <c r="F298" s="62"/>
    </row>
    <row r="299" spans="1:6" ht="15.75" hidden="1">
      <c r="A299" s="119" t="s">
        <v>180</v>
      </c>
      <c r="B299" s="60" t="s">
        <v>119</v>
      </c>
      <c r="C299" s="81" t="e">
        <f t="shared" si="5"/>
        <v>#VALUE!</v>
      </c>
      <c r="D299" s="60" t="s">
        <v>119</v>
      </c>
      <c r="E299" s="60" t="s">
        <v>119</v>
      </c>
      <c r="F299" s="60" t="s">
        <v>119</v>
      </c>
    </row>
    <row r="300" spans="1:6" ht="15.75" hidden="1">
      <c r="A300" s="59" t="s">
        <v>181</v>
      </c>
      <c r="B300" s="60" t="s">
        <v>119</v>
      </c>
      <c r="C300" s="81">
        <f t="shared" si="5"/>
        <v>0</v>
      </c>
      <c r="D300" s="71">
        <v>0</v>
      </c>
      <c r="E300" s="71">
        <v>0</v>
      </c>
      <c r="F300" s="71">
        <v>0</v>
      </c>
    </row>
    <row r="301" spans="1:7" ht="15.75">
      <c r="A301" s="120" t="s">
        <v>182</v>
      </c>
      <c r="B301" s="121" t="s">
        <v>119</v>
      </c>
      <c r="C301" s="122">
        <f t="shared" si="5"/>
        <v>73633266</v>
      </c>
      <c r="D301" s="123">
        <f>D302+D306+D313+D315+D316</f>
        <v>24180868</v>
      </c>
      <c r="E301" s="123">
        <f>E302+E306+E313+E315+E316</f>
        <v>24935599</v>
      </c>
      <c r="F301" s="123">
        <f>F302+F306+F313+F315+F316</f>
        <v>24516799</v>
      </c>
      <c r="G301" s="124">
        <f>D301-D152</f>
        <v>-78810</v>
      </c>
    </row>
    <row r="302" spans="1:6" ht="31.5">
      <c r="A302" s="56" t="s">
        <v>122</v>
      </c>
      <c r="B302" s="57">
        <v>210</v>
      </c>
      <c r="C302" s="58">
        <f>C303+C304+C305</f>
        <v>42456556</v>
      </c>
      <c r="D302" s="58">
        <f>D303+D304+D305</f>
        <v>14636488</v>
      </c>
      <c r="E302" s="58">
        <f>E303+E304+E305</f>
        <v>13910034</v>
      </c>
      <c r="F302" s="58">
        <f>F303+F304+F305</f>
        <v>13910034</v>
      </c>
    </row>
    <row r="303" spans="1:6" ht="15.75">
      <c r="A303" s="125" t="s">
        <v>123</v>
      </c>
      <c r="B303" s="66">
        <v>211</v>
      </c>
      <c r="C303" s="67">
        <f>D303+E303+F303</f>
        <v>32578064</v>
      </c>
      <c r="D303" s="67">
        <f>D175+D192+D208+D276+D242</f>
        <v>11271676</v>
      </c>
      <c r="E303" s="67">
        <f>E175+E192+E208+E276+E242</f>
        <v>10653194</v>
      </c>
      <c r="F303" s="67">
        <f>F175+F192+F208+F276+F242</f>
        <v>10653194</v>
      </c>
    </row>
    <row r="304" spans="1:6" ht="15.75">
      <c r="A304" s="125" t="s">
        <v>124</v>
      </c>
      <c r="B304" s="66">
        <v>212</v>
      </c>
      <c r="C304" s="67">
        <f>D304+E304+F304</f>
        <v>118800</v>
      </c>
      <c r="D304" s="67">
        <f>D176+D193+D209</f>
        <v>39600</v>
      </c>
      <c r="E304" s="67">
        <f>E176+E193+E209</f>
        <v>39600</v>
      </c>
      <c r="F304" s="67">
        <f>F176+F193+F209</f>
        <v>39600</v>
      </c>
    </row>
    <row r="305" spans="1:6" ht="15.75">
      <c r="A305" s="125" t="s">
        <v>125</v>
      </c>
      <c r="B305" s="66">
        <v>213</v>
      </c>
      <c r="C305" s="67">
        <f>D305+E305+F305</f>
        <v>9759692</v>
      </c>
      <c r="D305" s="67">
        <f>D177+D194+D210+D243</f>
        <v>3325212</v>
      </c>
      <c r="E305" s="67">
        <f>E177+E194+E210+E243</f>
        <v>3217240</v>
      </c>
      <c r="F305" s="67">
        <f>F177+F194+F210+F243</f>
        <v>3217240</v>
      </c>
    </row>
    <row r="306" spans="1:6" ht="15.75">
      <c r="A306" s="56" t="s">
        <v>126</v>
      </c>
      <c r="B306" s="57">
        <v>220</v>
      </c>
      <c r="C306" s="58">
        <f>C307+C308+C309+C310+C311+C312</f>
        <v>13919916</v>
      </c>
      <c r="D306" s="58">
        <f>D307+D308+D309+D310+D311+D312</f>
        <v>4446050</v>
      </c>
      <c r="E306" s="58">
        <f>E307+E308+E309+E310+E311+E312</f>
        <v>4943733</v>
      </c>
      <c r="F306" s="58">
        <f>F307+F308+F309+F310+F311+F312</f>
        <v>4530133</v>
      </c>
    </row>
    <row r="307" spans="1:6" ht="15.75">
      <c r="A307" s="125" t="s">
        <v>127</v>
      </c>
      <c r="B307" s="66">
        <v>221</v>
      </c>
      <c r="C307" s="67">
        <f aca="true" t="shared" si="6" ref="C307:C312">D307+E307+F307</f>
        <v>228680</v>
      </c>
      <c r="D307" s="67">
        <f>D179+D196+D211+D223+D224</f>
        <v>87880</v>
      </c>
      <c r="E307" s="67">
        <f>E179+E196+E211+E223+E224</f>
        <v>88800</v>
      </c>
      <c r="F307" s="67">
        <f>F179+F196+F211+F223+F224</f>
        <v>52000</v>
      </c>
    </row>
    <row r="308" spans="1:6" ht="15.75">
      <c r="A308" s="125" t="s">
        <v>128</v>
      </c>
      <c r="B308" s="66">
        <v>222</v>
      </c>
      <c r="C308" s="67">
        <f t="shared" si="6"/>
        <v>14850</v>
      </c>
      <c r="D308" s="67">
        <f>D180+D197+D212</f>
        <v>4950</v>
      </c>
      <c r="E308" s="67">
        <f>E180+E197+E212</f>
        <v>4950</v>
      </c>
      <c r="F308" s="67">
        <f>F180+F197+F212</f>
        <v>4950</v>
      </c>
    </row>
    <row r="309" spans="1:6" ht="15.75">
      <c r="A309" s="126" t="s">
        <v>141</v>
      </c>
      <c r="B309" s="66" t="s">
        <v>183</v>
      </c>
      <c r="C309" s="67">
        <f t="shared" si="6"/>
        <v>7372700</v>
      </c>
      <c r="D309" s="67">
        <f>D213</f>
        <v>2307300</v>
      </c>
      <c r="E309" s="67">
        <f>E213</f>
        <v>2532700</v>
      </c>
      <c r="F309" s="67">
        <f>F213</f>
        <v>2532700</v>
      </c>
    </row>
    <row r="310" spans="1:6" ht="31.5">
      <c r="A310" s="125" t="s">
        <v>129</v>
      </c>
      <c r="B310" s="66">
        <v>224</v>
      </c>
      <c r="C310" s="67">
        <f t="shared" si="6"/>
        <v>0</v>
      </c>
      <c r="D310" s="67">
        <f>D181+D198</f>
        <v>0</v>
      </c>
      <c r="E310" s="67">
        <f>E181+E198</f>
        <v>0</v>
      </c>
      <c r="F310" s="67">
        <f>F181+F198</f>
        <v>0</v>
      </c>
    </row>
    <row r="311" spans="1:6" ht="15.75">
      <c r="A311" s="125" t="s">
        <v>130</v>
      </c>
      <c r="B311" s="66">
        <v>225</v>
      </c>
      <c r="C311" s="67">
        <f t="shared" si="6"/>
        <v>1295565</v>
      </c>
      <c r="D311" s="67">
        <f>D182+D199+D215+D226+D259+D291+D232+D229+D264</f>
        <v>406799</v>
      </c>
      <c r="E311" s="67">
        <f>E182+E199+E215+E226+E259+E291+E232+E229</f>
        <v>444383</v>
      </c>
      <c r="F311" s="67">
        <f>F182+F199+F215+F226+F259+F291+F232+F229</f>
        <v>444383</v>
      </c>
    </row>
    <row r="312" spans="1:6" ht="15.75">
      <c r="A312" s="125" t="s">
        <v>131</v>
      </c>
      <c r="B312" s="66">
        <v>226</v>
      </c>
      <c r="C312" s="67">
        <f t="shared" si="6"/>
        <v>5008121</v>
      </c>
      <c r="D312" s="67">
        <f>D183+D200+D216+D233+D235+D239+D252+D253+D255+D260+D292</f>
        <v>1639121</v>
      </c>
      <c r="E312" s="67">
        <f>E183+E200+E216+E233+E235+E239+E252+E253+E255+E260+E292</f>
        <v>1872900</v>
      </c>
      <c r="F312" s="67">
        <f>F183+F200+F216+F233+F235+F239+F252+F253+F255+F260+F292</f>
        <v>1496100</v>
      </c>
    </row>
    <row r="313" spans="1:6" ht="15.75">
      <c r="A313" s="56" t="s">
        <v>126</v>
      </c>
      <c r="B313" s="57">
        <v>260</v>
      </c>
      <c r="C313" s="58">
        <f>C314</f>
        <v>0</v>
      </c>
      <c r="D313" s="58">
        <f>D314</f>
        <v>0</v>
      </c>
      <c r="E313" s="58">
        <f>E314</f>
        <v>0</v>
      </c>
      <c r="F313" s="58">
        <f>F314</f>
        <v>0</v>
      </c>
    </row>
    <row r="314" spans="1:6" ht="31.5">
      <c r="A314" s="125" t="s">
        <v>133</v>
      </c>
      <c r="B314" s="66">
        <v>262</v>
      </c>
      <c r="C314" s="67">
        <f>D314+E314+F314</f>
        <v>0</v>
      </c>
      <c r="D314" s="68"/>
      <c r="E314" s="68"/>
      <c r="F314" s="68"/>
    </row>
    <row r="315" spans="1:6" ht="15.75">
      <c r="A315" s="125" t="s">
        <v>134</v>
      </c>
      <c r="B315" s="66">
        <v>290</v>
      </c>
      <c r="C315" s="127">
        <f>C295+C219+C218+C217+C186+C203+C245</f>
        <v>9531468</v>
      </c>
      <c r="D315" s="127">
        <f>D186+D203+D218+D217+D219+D245+D256+D295</f>
        <v>3178356</v>
      </c>
      <c r="E315" s="127">
        <f>E186+E203+E218+E217+E219+E245+E256+E295</f>
        <v>3176556</v>
      </c>
      <c r="F315" s="127">
        <f>F186+F203+F218+F217+F219+F245+F256+F295</f>
        <v>3176556</v>
      </c>
    </row>
    <row r="316" spans="1:6" ht="15.75">
      <c r="A316" s="56" t="s">
        <v>135</v>
      </c>
      <c r="B316" s="57">
        <v>300</v>
      </c>
      <c r="C316" s="58">
        <f>C317+C318</f>
        <v>7725326</v>
      </c>
      <c r="D316" s="58">
        <f>D317+D318</f>
        <v>1919974</v>
      </c>
      <c r="E316" s="58">
        <f>E317+E318</f>
        <v>2905276</v>
      </c>
      <c r="F316" s="58">
        <f>F317+F318</f>
        <v>2900076</v>
      </c>
    </row>
    <row r="317" spans="1:6" ht="15.75">
      <c r="A317" s="125" t="s">
        <v>136</v>
      </c>
      <c r="B317" s="66">
        <v>310</v>
      </c>
      <c r="C317" s="67">
        <f>D317+E317+F317</f>
        <v>5952565</v>
      </c>
      <c r="D317" s="68">
        <f>D188+D205+D220+D240+D236+D246+D248+D261+D257+D265+D267+D297</f>
        <v>1331993</v>
      </c>
      <c r="E317" s="68">
        <f>E188+E205+E220+E240+E236+E246+E248+E261+E257+E265+E267+E297</f>
        <v>2315286</v>
      </c>
      <c r="F317" s="68">
        <f>F188+F205+F220+F240+F236+F246+F248+F261+F257+F265+F267+F297</f>
        <v>2305286</v>
      </c>
    </row>
    <row r="318" spans="1:6" ht="42" customHeight="1">
      <c r="A318" s="125" t="s">
        <v>137</v>
      </c>
      <c r="B318" s="66">
        <v>340</v>
      </c>
      <c r="C318" s="67">
        <f>D318+E318+F318</f>
        <v>1772761</v>
      </c>
      <c r="D318" s="68">
        <f>D189+D206+D221+D298+D262+D237+D214</f>
        <v>587981</v>
      </c>
      <c r="E318" s="68">
        <f>E189+E206+E221+E298+E262+E237+E214</f>
        <v>589990</v>
      </c>
      <c r="F318" s="68">
        <f>F189+F206+F221+F298+F262+F237+F214</f>
        <v>594790</v>
      </c>
    </row>
    <row r="319" spans="1:6" ht="42" customHeight="1">
      <c r="A319" s="125" t="s">
        <v>184</v>
      </c>
      <c r="B319" s="66"/>
      <c r="C319" s="67">
        <f>D319+E319+F319</f>
        <v>657780</v>
      </c>
      <c r="D319" s="68">
        <f>D269</f>
        <v>339780</v>
      </c>
      <c r="E319" s="68">
        <f>E269</f>
        <v>318000</v>
      </c>
      <c r="F319" s="68">
        <f>F269</f>
        <v>0</v>
      </c>
    </row>
    <row r="320" spans="1:6" ht="14.25" customHeight="1">
      <c r="A320" s="128"/>
      <c r="B320" s="129"/>
      <c r="C320" s="130"/>
      <c r="D320" s="131"/>
      <c r="E320" s="131"/>
      <c r="F320" s="131"/>
    </row>
    <row r="321" spans="1:6" ht="14.25" customHeight="1">
      <c r="A321" s="128"/>
      <c r="B321" s="129"/>
      <c r="C321" s="130"/>
      <c r="D321" s="131"/>
      <c r="E321" s="131"/>
      <c r="F321" s="131"/>
    </row>
    <row r="322" spans="1:6" ht="15">
      <c r="A322" s="9"/>
      <c r="B322" s="9"/>
      <c r="C322" s="9"/>
      <c r="D322" s="9"/>
      <c r="E322" s="9"/>
      <c r="F322" s="9"/>
    </row>
    <row r="323" spans="1:6" ht="15">
      <c r="A323" s="9"/>
      <c r="B323" s="9"/>
      <c r="C323" s="9"/>
      <c r="D323" s="9"/>
      <c r="E323" s="9"/>
      <c r="F323" s="9"/>
    </row>
    <row r="324" spans="1:6" ht="18.75">
      <c r="A324" s="132" t="s">
        <v>185</v>
      </c>
      <c r="B324" s="14"/>
      <c r="C324" s="14"/>
      <c r="D324" s="14"/>
      <c r="E324" s="14"/>
      <c r="F324" s="14"/>
    </row>
    <row r="325" spans="1:6" ht="18.75">
      <c r="A325" s="132" t="s">
        <v>186</v>
      </c>
      <c r="B325" s="133"/>
      <c r="C325" s="133"/>
      <c r="D325" s="133"/>
      <c r="E325" s="14"/>
      <c r="F325" s="14"/>
    </row>
    <row r="326" spans="1:6" ht="18.75">
      <c r="A326" s="132" t="s">
        <v>187</v>
      </c>
      <c r="B326" s="134"/>
      <c r="C326" s="135"/>
      <c r="D326" s="135"/>
      <c r="E326" s="150" t="s">
        <v>188</v>
      </c>
      <c r="F326" s="150"/>
    </row>
    <row r="327" spans="1:6" ht="15">
      <c r="A327" s="132"/>
      <c r="B327" s="136"/>
      <c r="C327" s="137"/>
      <c r="D327" s="138" t="s">
        <v>189</v>
      </c>
      <c r="E327" s="149" t="s">
        <v>190</v>
      </c>
      <c r="F327" s="149"/>
    </row>
    <row r="328" spans="1:6" ht="18.75">
      <c r="A328" s="132"/>
      <c r="B328" s="14"/>
      <c r="C328" s="14"/>
      <c r="D328" s="14"/>
      <c r="E328" s="14"/>
      <c r="F328" s="14"/>
    </row>
    <row r="329" spans="1:6" ht="18.75">
      <c r="A329" s="132" t="s">
        <v>191</v>
      </c>
      <c r="B329" s="14"/>
      <c r="C329" s="14"/>
      <c r="D329" s="14"/>
      <c r="E329" s="14"/>
      <c r="F329" s="14"/>
    </row>
    <row r="330" spans="1:6" ht="18.75">
      <c r="A330" s="132" t="s">
        <v>192</v>
      </c>
      <c r="B330" s="14"/>
      <c r="C330" s="14"/>
      <c r="D330" s="14"/>
      <c r="E330" s="14"/>
      <c r="F330" s="14"/>
    </row>
    <row r="331" spans="1:6" ht="18.75">
      <c r="A331" s="132" t="s">
        <v>193</v>
      </c>
      <c r="B331" s="134"/>
      <c r="C331" s="135"/>
      <c r="D331" s="135"/>
      <c r="E331" s="150" t="s">
        <v>194</v>
      </c>
      <c r="F331" s="150"/>
    </row>
    <row r="332" spans="1:6" ht="21.75" customHeight="1">
      <c r="A332" s="132"/>
      <c r="B332" s="136"/>
      <c r="C332" s="137"/>
      <c r="D332" s="138" t="s">
        <v>189</v>
      </c>
      <c r="E332" s="149" t="s">
        <v>190</v>
      </c>
      <c r="F332" s="149"/>
    </row>
    <row r="333" spans="1:6" ht="18.75">
      <c r="A333" s="132"/>
      <c r="B333" s="14"/>
      <c r="C333" s="14"/>
      <c r="D333" s="14"/>
      <c r="E333" s="14"/>
      <c r="F333" s="14"/>
    </row>
    <row r="334" spans="1:6" ht="18.75">
      <c r="A334" s="132" t="s">
        <v>195</v>
      </c>
      <c r="B334" s="134"/>
      <c r="C334" s="135"/>
      <c r="D334" s="135"/>
      <c r="E334" s="151" t="s">
        <v>194</v>
      </c>
      <c r="F334" s="151"/>
    </row>
    <row r="335" spans="1:6" ht="12.75">
      <c r="A335" s="139" t="s">
        <v>196</v>
      </c>
      <c r="B335" s="136"/>
      <c r="C335" s="137"/>
      <c r="D335" s="138" t="s">
        <v>189</v>
      </c>
      <c r="E335" s="149" t="s">
        <v>190</v>
      </c>
      <c r="F335" s="149"/>
    </row>
    <row r="336" spans="1:6" ht="18.75">
      <c r="A336" s="140"/>
      <c r="B336" s="14"/>
      <c r="C336" s="14"/>
      <c r="D336" s="14"/>
      <c r="E336" s="14"/>
      <c r="F336" s="14"/>
    </row>
    <row r="337" spans="1:6" ht="18.75">
      <c r="A337" s="139" t="s">
        <v>199</v>
      </c>
      <c r="B337" s="14"/>
      <c r="C337" s="14"/>
      <c r="D337" s="14"/>
      <c r="E337" s="14"/>
      <c r="F337" s="14"/>
    </row>
  </sheetData>
  <sheetProtection/>
  <mergeCells count="161">
    <mergeCell ref="A47:F47"/>
    <mergeCell ref="A48:F48"/>
    <mergeCell ref="A49:F49"/>
    <mergeCell ref="A52:F52"/>
    <mergeCell ref="A57:F57"/>
    <mergeCell ref="A59:F59"/>
    <mergeCell ref="A53:F53"/>
    <mergeCell ref="A54:F54"/>
    <mergeCell ref="A55:F55"/>
    <mergeCell ref="A56:F56"/>
    <mergeCell ref="A1:C1"/>
    <mergeCell ref="D1:F1"/>
    <mergeCell ref="A2:C2"/>
    <mergeCell ref="A3:C3"/>
    <mergeCell ref="E3:F3"/>
    <mergeCell ref="A4:C4"/>
    <mergeCell ref="E4:F4"/>
    <mergeCell ref="A5:C5"/>
    <mergeCell ref="A6:C6"/>
    <mergeCell ref="E6:F6"/>
    <mergeCell ref="A7:C7"/>
    <mergeCell ref="E7:F7"/>
    <mergeCell ref="A8:C8"/>
    <mergeCell ref="A9:C9"/>
    <mergeCell ref="E9:F9"/>
    <mergeCell ref="A11:F11"/>
    <mergeCell ref="A12:F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33:F33"/>
    <mergeCell ref="A23:D23"/>
    <mergeCell ref="A26:F26"/>
    <mergeCell ref="A30:F30"/>
    <mergeCell ref="A27:F27"/>
    <mergeCell ref="A28:F28"/>
    <mergeCell ref="A29:F29"/>
    <mergeCell ref="A38:F38"/>
    <mergeCell ref="A42:F42"/>
    <mergeCell ref="A51:F51"/>
    <mergeCell ref="A34:F34"/>
    <mergeCell ref="A35:F35"/>
    <mergeCell ref="A36:F36"/>
    <mergeCell ref="A43:F43"/>
    <mergeCell ref="A44:F44"/>
    <mergeCell ref="A45:F45"/>
    <mergeCell ref="A46:F46"/>
    <mergeCell ref="A64:F64"/>
    <mergeCell ref="A66:F66"/>
    <mergeCell ref="A60:F60"/>
    <mergeCell ref="A61:F61"/>
    <mergeCell ref="A62:F62"/>
    <mergeCell ref="A63:F63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6:F146"/>
    <mergeCell ref="A148:A150"/>
    <mergeCell ref="B148:C150"/>
    <mergeCell ref="D150:F150"/>
    <mergeCell ref="B151:C151"/>
    <mergeCell ref="B152:C152"/>
    <mergeCell ref="B153:C153"/>
    <mergeCell ref="B154:C154"/>
    <mergeCell ref="B155:C155"/>
    <mergeCell ref="B156:C156"/>
    <mergeCell ref="B158:C158"/>
    <mergeCell ref="B159:C159"/>
    <mergeCell ref="B160:C160"/>
    <mergeCell ref="B162:C162"/>
    <mergeCell ref="B163:C163"/>
    <mergeCell ref="B164:C164"/>
    <mergeCell ref="E326:F326"/>
    <mergeCell ref="D169:F169"/>
    <mergeCell ref="A213:A214"/>
    <mergeCell ref="B166:C166"/>
    <mergeCell ref="A167:A169"/>
    <mergeCell ref="B167:B169"/>
    <mergeCell ref="C167:C169"/>
    <mergeCell ref="E335:F335"/>
    <mergeCell ref="E327:F327"/>
    <mergeCell ref="E331:F331"/>
    <mergeCell ref="E332:F332"/>
    <mergeCell ref="E334:F3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Директор</cp:lastModifiedBy>
  <cp:lastPrinted>2013-10-29T14:00:22Z</cp:lastPrinted>
  <dcterms:created xsi:type="dcterms:W3CDTF">2013-05-15T13:17:36Z</dcterms:created>
  <dcterms:modified xsi:type="dcterms:W3CDTF">2013-11-08T09:40:55Z</dcterms:modified>
  <cp:category/>
  <cp:version/>
  <cp:contentType/>
  <cp:contentStatus/>
</cp:coreProperties>
</file>